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\web\5.12\"/>
    </mc:Choice>
  </mc:AlternateContent>
  <bookViews>
    <workbookView xWindow="0" yWindow="0" windowWidth="25200" windowHeight="11985"/>
  </bookViews>
  <sheets>
    <sheet name="2020" sheetId="1" r:id="rId1"/>
    <sheet name="2020 оны төсвийн хуваарь" sheetId="2" r:id="rId2"/>
  </sheets>
  <calcPr calcId="152511"/>
</workbook>
</file>

<file path=xl/calcChain.xml><?xml version="1.0" encoding="utf-8"?>
<calcChain xmlns="http://schemas.openxmlformats.org/spreadsheetml/2006/main">
  <c r="B46" i="1" l="1"/>
  <c r="B32" i="1"/>
  <c r="B24" i="1"/>
  <c r="B52" i="2" l="1"/>
  <c r="B51" i="2" s="1"/>
  <c r="N55" i="2"/>
  <c r="M55" i="2"/>
  <c r="L55" i="2"/>
  <c r="K55" i="2"/>
  <c r="J55" i="2"/>
  <c r="I55" i="2"/>
  <c r="H55" i="2"/>
  <c r="G55" i="2"/>
  <c r="F55" i="2"/>
  <c r="E55" i="2"/>
  <c r="D55" i="2"/>
  <c r="C55" i="2"/>
  <c r="N54" i="2"/>
  <c r="M54" i="2"/>
  <c r="L54" i="2"/>
  <c r="K54" i="2"/>
  <c r="J54" i="2"/>
  <c r="I54" i="2"/>
  <c r="H54" i="2"/>
  <c r="G54" i="2"/>
  <c r="F54" i="2"/>
  <c r="E54" i="2"/>
  <c r="D54" i="2"/>
  <c r="C54" i="2"/>
  <c r="N53" i="2"/>
  <c r="M53" i="2"/>
  <c r="L53" i="2"/>
  <c r="K53" i="2"/>
  <c r="J53" i="2"/>
  <c r="I53" i="2"/>
  <c r="H53" i="2"/>
  <c r="G53" i="2"/>
  <c r="F53" i="2"/>
  <c r="E53" i="2"/>
  <c r="D53" i="2"/>
  <c r="C53" i="2"/>
  <c r="N47" i="2"/>
  <c r="M47" i="2"/>
  <c r="L47" i="2"/>
  <c r="K47" i="2"/>
  <c r="K46" i="2" s="1"/>
  <c r="J47" i="2"/>
  <c r="I47" i="2"/>
  <c r="H47" i="2"/>
  <c r="G47" i="2"/>
  <c r="F47" i="2"/>
  <c r="E47" i="2"/>
  <c r="E46" i="2" s="1"/>
  <c r="D47" i="2"/>
  <c r="C47" i="2"/>
  <c r="B47" i="2"/>
  <c r="N46" i="2"/>
  <c r="M46" i="2"/>
  <c r="L46" i="2"/>
  <c r="J46" i="2"/>
  <c r="I46" i="2"/>
  <c r="H46" i="2"/>
  <c r="G46" i="2"/>
  <c r="F46" i="2"/>
  <c r="D46" i="2"/>
  <c r="C46" i="2"/>
  <c r="B46" i="2"/>
  <c r="N45" i="2"/>
  <c r="M45" i="2"/>
  <c r="L45" i="2"/>
  <c r="K45" i="2"/>
  <c r="J45" i="2"/>
  <c r="I45" i="2"/>
  <c r="H45" i="2"/>
  <c r="H44" i="2" s="1"/>
  <c r="G45" i="2"/>
  <c r="F45" i="2"/>
  <c r="E45" i="2"/>
  <c r="D45" i="2"/>
  <c r="C45" i="2"/>
  <c r="N44" i="2"/>
  <c r="M44" i="2"/>
  <c r="L44" i="2"/>
  <c r="K44" i="2"/>
  <c r="J44" i="2"/>
  <c r="I44" i="2"/>
  <c r="G44" i="2"/>
  <c r="F44" i="2"/>
  <c r="E44" i="2"/>
  <c r="D44" i="2"/>
  <c r="C44" i="2"/>
  <c r="B44" i="2"/>
  <c r="C43" i="2"/>
  <c r="N41" i="2"/>
  <c r="M41" i="2"/>
  <c r="L41" i="2"/>
  <c r="K41" i="2"/>
  <c r="J41" i="2"/>
  <c r="I41" i="2"/>
  <c r="H41" i="2"/>
  <c r="G41" i="2"/>
  <c r="F41" i="2"/>
  <c r="E41" i="2"/>
  <c r="D41" i="2"/>
  <c r="C41" i="2"/>
  <c r="J37" i="2"/>
  <c r="I37" i="2"/>
  <c r="I36" i="2" s="1"/>
  <c r="G37" i="2"/>
  <c r="D37" i="2"/>
  <c r="C37" i="2"/>
  <c r="C36" i="2" s="1"/>
  <c r="B37" i="2"/>
  <c r="N37" i="2" s="1"/>
  <c r="N36" i="2" s="1"/>
  <c r="J36" i="2"/>
  <c r="G36" i="2"/>
  <c r="D36" i="2"/>
  <c r="B36" i="2"/>
  <c r="J35" i="2"/>
  <c r="I35" i="2"/>
  <c r="G35" i="2"/>
  <c r="G34" i="2" s="1"/>
  <c r="E35" i="2"/>
  <c r="D35" i="2"/>
  <c r="C35" i="2"/>
  <c r="N34" i="2"/>
  <c r="M34" i="2"/>
  <c r="L34" i="2"/>
  <c r="K34" i="2"/>
  <c r="J34" i="2"/>
  <c r="I34" i="2"/>
  <c r="H34" i="2"/>
  <c r="F34" i="2"/>
  <c r="E34" i="2"/>
  <c r="D34" i="2"/>
  <c r="C34" i="2"/>
  <c r="B34" i="2"/>
  <c r="C33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N28" i="2"/>
  <c r="M28" i="2"/>
  <c r="L28" i="2"/>
  <c r="K28" i="2"/>
  <c r="J28" i="2"/>
  <c r="I28" i="2"/>
  <c r="H28" i="2"/>
  <c r="G28" i="2"/>
  <c r="F28" i="2"/>
  <c r="E28" i="2"/>
  <c r="D28" i="2"/>
  <c r="C28" i="2"/>
  <c r="N27" i="2"/>
  <c r="M27" i="2"/>
  <c r="L27" i="2"/>
  <c r="K27" i="2"/>
  <c r="J27" i="2"/>
  <c r="I27" i="2"/>
  <c r="H27" i="2"/>
  <c r="G27" i="2"/>
  <c r="F27" i="2"/>
  <c r="E27" i="2"/>
  <c r="D27" i="2"/>
  <c r="C27" i="2"/>
  <c r="N26" i="2"/>
  <c r="M26" i="2"/>
  <c r="L26" i="2"/>
  <c r="K26" i="2"/>
  <c r="J26" i="2"/>
  <c r="J23" i="2" s="1"/>
  <c r="I26" i="2"/>
  <c r="H26" i="2"/>
  <c r="G26" i="2"/>
  <c r="F26" i="2"/>
  <c r="E26" i="2"/>
  <c r="D26" i="2"/>
  <c r="D23" i="2" s="1"/>
  <c r="C26" i="2"/>
  <c r="C23" i="2" s="1"/>
  <c r="M25" i="2"/>
  <c r="L25" i="2"/>
  <c r="K25" i="2"/>
  <c r="J25" i="2"/>
  <c r="I25" i="2"/>
  <c r="I23" i="2" s="1"/>
  <c r="H25" i="2"/>
  <c r="H23" i="2" s="1"/>
  <c r="G25" i="2"/>
  <c r="E25" i="2"/>
  <c r="D25" i="2"/>
  <c r="C25" i="2"/>
  <c r="M24" i="2"/>
  <c r="M23" i="2" s="1"/>
  <c r="L24" i="2"/>
  <c r="L23" i="2" s="1"/>
  <c r="K24" i="2"/>
  <c r="J24" i="2"/>
  <c r="I24" i="2"/>
  <c r="H24" i="2"/>
  <c r="G24" i="2"/>
  <c r="G23" i="2" s="1"/>
  <c r="F24" i="2"/>
  <c r="F23" i="2" s="1"/>
  <c r="E24" i="2"/>
  <c r="D24" i="2"/>
  <c r="N23" i="2"/>
  <c r="K23" i="2"/>
  <c r="E23" i="2"/>
  <c r="B23" i="2"/>
  <c r="N22" i="2"/>
  <c r="M22" i="2"/>
  <c r="L22" i="2"/>
  <c r="K22" i="2"/>
  <c r="J22" i="2"/>
  <c r="I22" i="2"/>
  <c r="H22" i="2"/>
  <c r="G22" i="2"/>
  <c r="G19" i="2" s="1"/>
  <c r="F22" i="2"/>
  <c r="F19" i="2" s="1"/>
  <c r="E22" i="2"/>
  <c r="D22" i="2"/>
  <c r="C22" i="2"/>
  <c r="N21" i="2"/>
  <c r="M21" i="2"/>
  <c r="M19" i="2" s="1"/>
  <c r="L21" i="2"/>
  <c r="L19" i="2" s="1"/>
  <c r="G21" i="2"/>
  <c r="F21" i="2"/>
  <c r="E21" i="2"/>
  <c r="D21" i="2"/>
  <c r="C21" i="2"/>
  <c r="N20" i="2"/>
  <c r="N19" i="2" s="1"/>
  <c r="M20" i="2"/>
  <c r="L20" i="2"/>
  <c r="K20" i="2"/>
  <c r="J20" i="2"/>
  <c r="I20" i="2"/>
  <c r="H20" i="2"/>
  <c r="G20" i="2"/>
  <c r="F20" i="2"/>
  <c r="E20" i="2"/>
  <c r="D20" i="2"/>
  <c r="C20" i="2"/>
  <c r="K19" i="2"/>
  <c r="J19" i="2"/>
  <c r="I19" i="2"/>
  <c r="H19" i="2"/>
  <c r="E19" i="2"/>
  <c r="D19" i="2"/>
  <c r="C19" i="2"/>
  <c r="B19" i="2"/>
  <c r="B7" i="2" s="1"/>
  <c r="B6" i="2" s="1"/>
  <c r="B5" i="2" s="1"/>
  <c r="B4" i="2" s="1"/>
  <c r="B50" i="2" s="1"/>
  <c r="N18" i="2"/>
  <c r="M18" i="2"/>
  <c r="L18" i="2"/>
  <c r="K18" i="2"/>
  <c r="J18" i="2"/>
  <c r="I18" i="2"/>
  <c r="H18" i="2"/>
  <c r="G18" i="2"/>
  <c r="F18" i="2"/>
  <c r="E18" i="2"/>
  <c r="D18" i="2"/>
  <c r="C18" i="2"/>
  <c r="N17" i="2"/>
  <c r="M17" i="2"/>
  <c r="L17" i="2"/>
  <c r="K17" i="2"/>
  <c r="J17" i="2"/>
  <c r="I17" i="2"/>
  <c r="H17" i="2"/>
  <c r="G17" i="2"/>
  <c r="F17" i="2"/>
  <c r="E17" i="2"/>
  <c r="D17" i="2"/>
  <c r="C17" i="2"/>
  <c r="N16" i="2"/>
  <c r="M16" i="2"/>
  <c r="L16" i="2"/>
  <c r="K16" i="2"/>
  <c r="J16" i="2"/>
  <c r="I16" i="2"/>
  <c r="H16" i="2"/>
  <c r="G16" i="2"/>
  <c r="F16" i="2"/>
  <c r="E16" i="2"/>
  <c r="D16" i="2"/>
  <c r="C16" i="2"/>
  <c r="N15" i="2"/>
  <c r="M15" i="2"/>
  <c r="L15" i="2"/>
  <c r="K15" i="2"/>
  <c r="J15" i="2"/>
  <c r="I15" i="2"/>
  <c r="H15" i="2"/>
  <c r="G15" i="2"/>
  <c r="F15" i="2"/>
  <c r="E15" i="2"/>
  <c r="D15" i="2"/>
  <c r="C15" i="2"/>
  <c r="N14" i="2"/>
  <c r="M14" i="2"/>
  <c r="L14" i="2"/>
  <c r="K14" i="2"/>
  <c r="J14" i="2"/>
  <c r="I14" i="2"/>
  <c r="I13" i="2" s="1"/>
  <c r="H14" i="2"/>
  <c r="G14" i="2"/>
  <c r="F14" i="2"/>
  <c r="E14" i="2"/>
  <c r="D14" i="2"/>
  <c r="D13" i="2" s="1"/>
  <c r="C14" i="2"/>
  <c r="C13" i="2" s="1"/>
  <c r="N13" i="2"/>
  <c r="M13" i="2"/>
  <c r="L13" i="2"/>
  <c r="K13" i="2"/>
  <c r="J13" i="2"/>
  <c r="H13" i="2"/>
  <c r="G13" i="2"/>
  <c r="F13" i="2"/>
  <c r="E13" i="2"/>
  <c r="B13" i="2"/>
  <c r="N12" i="2"/>
  <c r="M12" i="2"/>
  <c r="L12" i="2"/>
  <c r="K12" i="2"/>
  <c r="J12" i="2"/>
  <c r="I12" i="2"/>
  <c r="H12" i="2"/>
  <c r="G12" i="2"/>
  <c r="F12" i="2"/>
  <c r="E12" i="2"/>
  <c r="D12" i="2"/>
  <c r="C12" i="2"/>
  <c r="N11" i="2"/>
  <c r="M11" i="2"/>
  <c r="L11" i="2"/>
  <c r="K11" i="2"/>
  <c r="J11" i="2"/>
  <c r="I11" i="2"/>
  <c r="H11" i="2"/>
  <c r="G11" i="2"/>
  <c r="F11" i="2"/>
  <c r="E11" i="2"/>
  <c r="D11" i="2"/>
  <c r="C11" i="2"/>
  <c r="N10" i="2"/>
  <c r="M10" i="2"/>
  <c r="L10" i="2"/>
  <c r="K10" i="2"/>
  <c r="J10" i="2"/>
  <c r="I10" i="2"/>
  <c r="H10" i="2"/>
  <c r="G10" i="2"/>
  <c r="F10" i="2"/>
  <c r="E10" i="2"/>
  <c r="D10" i="2"/>
  <c r="C10" i="2"/>
  <c r="N9" i="2"/>
  <c r="M9" i="2"/>
  <c r="L9" i="2"/>
  <c r="K9" i="2"/>
  <c r="J9" i="2"/>
  <c r="I9" i="2"/>
  <c r="H9" i="2"/>
  <c r="G9" i="2"/>
  <c r="F9" i="2"/>
  <c r="E9" i="2"/>
  <c r="D9" i="2"/>
  <c r="C9" i="2"/>
  <c r="N8" i="2"/>
  <c r="M8" i="2"/>
  <c r="L8" i="2"/>
  <c r="K8" i="2"/>
  <c r="J8" i="2"/>
  <c r="J7" i="2" s="1"/>
  <c r="J6" i="2" s="1"/>
  <c r="J5" i="2" s="1"/>
  <c r="J4" i="2" s="1"/>
  <c r="J50" i="2" s="1"/>
  <c r="J52" i="2" s="1"/>
  <c r="J51" i="2" s="1"/>
  <c r="I8" i="2"/>
  <c r="H8" i="2"/>
  <c r="G8" i="2"/>
  <c r="F8" i="2"/>
  <c r="E8" i="2"/>
  <c r="D8" i="2"/>
  <c r="D7" i="2" s="1"/>
  <c r="D6" i="2" s="1"/>
  <c r="D5" i="2" s="1"/>
  <c r="D4" i="2" s="1"/>
  <c r="D50" i="2" s="1"/>
  <c r="D52" i="2" s="1"/>
  <c r="D51" i="2" s="1"/>
  <c r="C8" i="2"/>
  <c r="B8" i="2"/>
  <c r="G7" i="2" l="1"/>
  <c r="G6" i="2" s="1"/>
  <c r="G5" i="2" s="1"/>
  <c r="G4" i="2" s="1"/>
  <c r="G50" i="2" s="1"/>
  <c r="G52" i="2" s="1"/>
  <c r="G51" i="2" s="1"/>
  <c r="M7" i="2"/>
  <c r="M6" i="2" s="1"/>
  <c r="M5" i="2" s="1"/>
  <c r="M4" i="2" s="1"/>
  <c r="M50" i="2" s="1"/>
  <c r="M52" i="2" s="1"/>
  <c r="M51" i="2" s="1"/>
  <c r="C7" i="2"/>
  <c r="C6" i="2" s="1"/>
  <c r="C5" i="2" s="1"/>
  <c r="C4" i="2" s="1"/>
  <c r="C50" i="2" s="1"/>
  <c r="C52" i="2" s="1"/>
  <c r="C51" i="2" s="1"/>
  <c r="I7" i="2"/>
  <c r="I6" i="2" s="1"/>
  <c r="I5" i="2" s="1"/>
  <c r="I4" i="2" s="1"/>
  <c r="I50" i="2" s="1"/>
  <c r="I52" i="2" s="1"/>
  <c r="I51" i="2" s="1"/>
  <c r="N7" i="2"/>
  <c r="N6" i="2" s="1"/>
  <c r="N5" i="2" s="1"/>
  <c r="N4" i="2" s="1"/>
  <c r="N50" i="2" s="1"/>
  <c r="N52" i="2" s="1"/>
  <c r="N51" i="2" s="1"/>
  <c r="L7" i="2"/>
  <c r="L6" i="2" s="1"/>
  <c r="L5" i="2" s="1"/>
  <c r="L4" i="2" s="1"/>
  <c r="L50" i="2" s="1"/>
  <c r="L52" i="2" s="1"/>
  <c r="L51" i="2" s="1"/>
  <c r="F7" i="2"/>
  <c r="F6" i="2" s="1"/>
  <c r="F5" i="2" s="1"/>
  <c r="F4" i="2" s="1"/>
  <c r="F50" i="2" s="1"/>
  <c r="F52" i="2" s="1"/>
  <c r="F51" i="2" s="1"/>
  <c r="E37" i="2"/>
  <c r="E36" i="2" s="1"/>
  <c r="E7" i="2" s="1"/>
  <c r="E6" i="2" s="1"/>
  <c r="E5" i="2" s="1"/>
  <c r="E4" i="2" s="1"/>
  <c r="E50" i="2" s="1"/>
  <c r="E52" i="2" s="1"/>
  <c r="E51" i="2" s="1"/>
  <c r="K37" i="2"/>
  <c r="K36" i="2" s="1"/>
  <c r="K7" i="2" s="1"/>
  <c r="K6" i="2" s="1"/>
  <c r="K5" i="2" s="1"/>
  <c r="K4" i="2" s="1"/>
  <c r="K50" i="2" s="1"/>
  <c r="K52" i="2" s="1"/>
  <c r="K51" i="2" s="1"/>
  <c r="F37" i="2"/>
  <c r="F36" i="2" s="1"/>
  <c r="L37" i="2"/>
  <c r="L36" i="2" s="1"/>
  <c r="M37" i="2"/>
  <c r="M36" i="2" s="1"/>
  <c r="H37" i="2"/>
  <c r="H36" i="2" s="1"/>
  <c r="H7" i="2" s="1"/>
  <c r="H6" i="2" s="1"/>
  <c r="H5" i="2" s="1"/>
  <c r="H4" i="2" s="1"/>
  <c r="H50" i="2" s="1"/>
  <c r="H52" i="2" s="1"/>
  <c r="H51" i="2" s="1"/>
</calcChain>
</file>

<file path=xl/sharedStrings.xml><?xml version="1.0" encoding="utf-8"?>
<sst xmlns="http://schemas.openxmlformats.org/spreadsheetml/2006/main" count="141" uniqueCount="139">
  <si>
    <t>ЭДИЙН ЗАСГИЙН АНГИЛАЛ</t>
  </si>
  <si>
    <t>ТӨСӨВ</t>
  </si>
  <si>
    <t>УРСГАЛ ЗАРДАЛ</t>
  </si>
  <si>
    <t xml:space="preserve">       Нэмэгдэл</t>
  </si>
  <si>
    <t xml:space="preserve">       Урамшуулал</t>
  </si>
  <si>
    <t xml:space="preserve">       Тэтгэврийн даатгал</t>
  </si>
  <si>
    <t xml:space="preserve">       Тэтгэмжийн даатгал</t>
  </si>
  <si>
    <t xml:space="preserve">   Байр ашиглалттай холбоотой тогтмол зардал</t>
  </si>
  <si>
    <t xml:space="preserve">       Гэрэл, цахилгаан</t>
  </si>
  <si>
    <t xml:space="preserve">       Цэвэр, бохир ус</t>
  </si>
  <si>
    <t xml:space="preserve">   Хангамж, бараа материалын зардал</t>
  </si>
  <si>
    <t xml:space="preserve">        Бичиг хэрэг</t>
  </si>
  <si>
    <t xml:space="preserve">        Тээвэр, шатахуун</t>
  </si>
  <si>
    <t xml:space="preserve">        Хог хаягдал зайлуулах, хортон мэрэгчдийн устгал, ариутгал</t>
  </si>
  <si>
    <t xml:space="preserve">   Нормативт зардал</t>
  </si>
  <si>
    <t xml:space="preserve">  Эд хогшил, урсгал засварын зардал</t>
  </si>
  <si>
    <t xml:space="preserve">        Багаж, техник, хэрэгсэл</t>
  </si>
  <si>
    <t xml:space="preserve">        Урсгал засвар</t>
  </si>
  <si>
    <t xml:space="preserve">  Томилолт, зочны зардал</t>
  </si>
  <si>
    <t xml:space="preserve">        Дотоод албан томилолт</t>
  </si>
  <si>
    <t xml:space="preserve">        Тээврийн хэрэгслийн татвар</t>
  </si>
  <si>
    <t xml:space="preserve">        Тээврийн хэрэгслийн оношлогоо</t>
  </si>
  <si>
    <t xml:space="preserve">        Улсын мэдээллийн маягт хэвлэх, бэлтгэх</t>
  </si>
  <si>
    <t xml:space="preserve">       Нэг удаагийн тэтгэмж, шагнал урамшуулал</t>
  </si>
  <si>
    <t>БАЙГУУЛЛАГЫН ТОО</t>
  </si>
  <si>
    <t>АЖИЛЛАГСДЫН ТОО</t>
  </si>
  <si>
    <t xml:space="preserve">        Удирдах ажилтан</t>
  </si>
  <si>
    <t>ОРОН ТООНЫ МЭДЭЭЛЭЛ</t>
  </si>
  <si>
    <t xml:space="preserve">        ОРОН ТОО байршлаар</t>
  </si>
  <si>
    <t xml:space="preserve">        Нийслэлд</t>
  </si>
  <si>
    <t xml:space="preserve">                                          Тэтгэвэрт гарахад олгох нэг удаагийн мөнгөн тэтгэмж</t>
  </si>
  <si>
    <t>ЭРҮҮЛ МЭНДИЙН ХӨГЖЛИЙН ТӨВИЙН 2020 ОНЫ БАТЛАГДСАН ТӨСВИЙН САРЫН ХУВААРЬ</t>
  </si>
  <si>
    <t>2019 он</t>
  </si>
  <si>
    <t>1 сар</t>
  </si>
  <si>
    <t>2 сар</t>
  </si>
  <si>
    <t>3 сар</t>
  </si>
  <si>
    <t>4 сар</t>
  </si>
  <si>
    <t>5 сар</t>
  </si>
  <si>
    <t>6 сар</t>
  </si>
  <si>
    <t>7 сар</t>
  </si>
  <si>
    <t>8 сар</t>
  </si>
  <si>
    <t>9 сар</t>
  </si>
  <si>
    <t>10 сар</t>
  </si>
  <si>
    <t>11 сар</t>
  </si>
  <si>
    <t>12 сар</t>
  </si>
  <si>
    <t>НИЙТ</t>
  </si>
  <si>
    <t xml:space="preserve">                 НИЙТ ЗАРЛАГА ба ЦЭВЭР ЗЭЭЛИЙН ДЇН</t>
  </si>
  <si>
    <t xml:space="preserve">                      УРСГАЛ ЗАРДАЛ</t>
  </si>
  <si>
    <t xml:space="preserve">                           БАРАА, ЇЙЛЧИЛГЭЭНИЙ ЗАРДАЛ</t>
  </si>
  <si>
    <t xml:space="preserve">                                Цалин, хєлс болон нэмэгдэл урамшил</t>
  </si>
  <si>
    <t xml:space="preserve">                                          Їндсэн цалин</t>
  </si>
  <si>
    <t xml:space="preserve">                                          Нэмэгдэл</t>
  </si>
  <si>
    <t xml:space="preserve">                                          Унаа хоолны Хєнгєлєлт</t>
  </si>
  <si>
    <t xml:space="preserve">                                          Урамшуулал</t>
  </si>
  <si>
    <t xml:space="preserve">                                Ажил олгогчоос нийгмийн даатгалд тєлєх шимтгэл</t>
  </si>
  <si>
    <t xml:space="preserve">                                          Тэтгэврийн даатгал</t>
  </si>
  <si>
    <t xml:space="preserve">                                          Тэтгэмжийн даатгал</t>
  </si>
  <si>
    <t xml:space="preserve">                                          ЇОМШ-ний даатгал</t>
  </si>
  <si>
    <t xml:space="preserve">                                          Ажилгїйдлийн даатгал</t>
  </si>
  <si>
    <t xml:space="preserve">                                          Эрїїл мэндийн даатгал</t>
  </si>
  <si>
    <t xml:space="preserve">                                Байр ашиглалттай холбоотой тогтмол зардал</t>
  </si>
  <si>
    <t xml:space="preserve">                                          Гэрэл, цахилгаан</t>
  </si>
  <si>
    <t xml:space="preserve">                                          Тїлш, халаалт</t>
  </si>
  <si>
    <t xml:space="preserve">                                          Цэвэр, бохир ус</t>
  </si>
  <si>
    <t xml:space="preserve">                                Хангамж, бараа материалын зардал</t>
  </si>
  <si>
    <t xml:space="preserve">                                          Бичиг хэрэг</t>
  </si>
  <si>
    <t xml:space="preserve">                                          Тээвэр, шатахуун</t>
  </si>
  <si>
    <t xml:space="preserve">                                          Шуудан, холбоо, интернэтийн тєлбєр</t>
  </si>
  <si>
    <t xml:space="preserve">                                          Хог хаягдал зайлуулах, хортон мэрэгчдийн устгал, ариутгал</t>
  </si>
  <si>
    <t xml:space="preserve">                                          Бага їнэтэй, тїргэн элэгдэх, ахуйн эд зїйлс</t>
  </si>
  <si>
    <t xml:space="preserve">                                Нормативт зардал</t>
  </si>
  <si>
    <t xml:space="preserve">                                          Нормын хувцас, зєєлєн эдлэл</t>
  </si>
  <si>
    <t xml:space="preserve">                                Эд хогшил, урсгал засварын зардал</t>
  </si>
  <si>
    <t xml:space="preserve">                                          Багаж, техник, хэрэгсэл</t>
  </si>
  <si>
    <t xml:space="preserve">                                          Урсгал засвар</t>
  </si>
  <si>
    <t xml:space="preserve">                                Томилолт, зочны зардал</t>
  </si>
  <si>
    <t xml:space="preserve">                                          Дотоод албан томилолт</t>
  </si>
  <si>
    <t xml:space="preserve">                                Бусдаар гїйцэтгїїлсэн ажил, їйлчилгээний тєлбєр, хураамж</t>
  </si>
  <si>
    <t xml:space="preserve">                                          Бусдаар гїйцэтгїїлсэн бусад нийтлэг ажил, їйлчилгээний тєлбєр, хураамж</t>
  </si>
  <si>
    <t xml:space="preserve">                                          Даатгалын їйлчилгээ</t>
  </si>
  <si>
    <t xml:space="preserve">                                          Тээврийн хэрэгслийн татвар</t>
  </si>
  <si>
    <t xml:space="preserve">                                          Тээврийн хэрэгслийн оношлогоо</t>
  </si>
  <si>
    <t xml:space="preserve">                                          Мэдээллийн технологийн їйлчилгээ</t>
  </si>
  <si>
    <t xml:space="preserve">                                          Газрын тєлбєр</t>
  </si>
  <si>
    <t xml:space="preserve">                                          Улсын мэдээллийн маягт хэвлэх, бэлтгэх</t>
  </si>
  <si>
    <t xml:space="preserve">                                Бараа їйлчилгээний бусад зардал</t>
  </si>
  <si>
    <t xml:space="preserve">                                          Хичээл їйлдвэрлэлийн дадлага хийх</t>
  </si>
  <si>
    <t xml:space="preserve">                           УРСГАЛ ШИЛЖЇЇЛЭГ</t>
  </si>
  <si>
    <t xml:space="preserve">                                Бусад урсгал шилжїїлэг</t>
  </si>
  <si>
    <t xml:space="preserve">                                          Нэг удаагийн тэтгэмж, шагнал урамшуулал</t>
  </si>
  <si>
    <t xml:space="preserve">                 ЗАРДЛЫГ САНХЇЇЖЇЇЛЭХ ЭХ ЇЇСВЭР</t>
  </si>
  <si>
    <t xml:space="preserve">                      Улсын тєсвєєс санхїїжих</t>
  </si>
  <si>
    <t xml:space="preserve">                                          Улсын тєсвєєс санхїїжих</t>
  </si>
  <si>
    <t xml:space="preserve">                      Тєсєвт байгууллагын їйл ажиллагаанаас</t>
  </si>
  <si>
    <t xml:space="preserve">                                          Їндсэн їйл ажиллагааны орлогоос санхїїжих</t>
  </si>
  <si>
    <t xml:space="preserve">                                          Туслах їйл ажиллагааны орлогоос санхїїжих</t>
  </si>
  <si>
    <t xml:space="preserve">                 ТЄСВИЙН БУСАД МЭДЭЭЛЛИЙН АНГИЛАЛ</t>
  </si>
  <si>
    <t xml:space="preserve">                      БАЙГУУЛЛАГЫН ТОО</t>
  </si>
  <si>
    <t xml:space="preserve">                                          Тєсвийн байгууллага</t>
  </si>
  <si>
    <t xml:space="preserve">                      АЖИЛЛАГСДЫН ТОО</t>
  </si>
  <si>
    <t xml:space="preserve">                                          Удирдах ажилтан</t>
  </si>
  <si>
    <t xml:space="preserve">                                          Гїйцэтгэх ажилтан</t>
  </si>
  <si>
    <t xml:space="preserve">                                          Їйлчлэх ажилтан</t>
  </si>
  <si>
    <t xml:space="preserve">2020 ОНЫ  ТӨСӨВ </t>
  </si>
  <si>
    <t xml:space="preserve">        Хөдөлмөр хамгааллын хэрэгсэл</t>
  </si>
  <si>
    <t xml:space="preserve">                                                Эрүүл мэндийн хөгжлийн төв</t>
  </si>
  <si>
    <t>НИЙТ ЗАРЛАГА ба ЦЭВЭР ЗЭЭЛИЙН ДҮН</t>
  </si>
  <si>
    <t>БАРАА, ҮЙЛЧИЛГЭЭНИЙ ЗАРДАЛ</t>
  </si>
  <si>
    <t xml:space="preserve">   Цалин, хөлс болон нэмэгдэл урамшил</t>
  </si>
  <si>
    <t xml:space="preserve">       Үндсэн цалин</t>
  </si>
  <si>
    <t xml:space="preserve">       Унаа хоолны Хөнгөлөлт</t>
  </si>
  <si>
    <t xml:space="preserve">   Ажил олгогчоос нийгмийн даатгалд төлөх шимтгэл</t>
  </si>
  <si>
    <t xml:space="preserve">       ҮОМШ-ний даатгал</t>
  </si>
  <si>
    <t xml:space="preserve">       Ажилгүйдлийн даатгал</t>
  </si>
  <si>
    <t xml:space="preserve">       Эрүүл мэндийн даатгал</t>
  </si>
  <si>
    <t xml:space="preserve">       Түлш, халаалт</t>
  </si>
  <si>
    <t xml:space="preserve">        Шуудан, холбоо, интернэтийн төлбөр</t>
  </si>
  <si>
    <t xml:space="preserve">        Бага үнэтэй, түргэн элэгдэх, ахуйн эд зүйлс</t>
  </si>
  <si>
    <t xml:space="preserve">        Нормын хувцас, зөөлөн эдлэл</t>
  </si>
  <si>
    <t xml:space="preserve">  Бусдаар гүйцэтгүүлсэн ажил, үйлчилгээний төлбөр, хураамж</t>
  </si>
  <si>
    <t xml:space="preserve">        Бусдаар гүйцэтгүүлсэн бусад нийтлэг ажил, үйлчилгээний төлбөр, хураамж</t>
  </si>
  <si>
    <t xml:space="preserve">        Даатгалын үйлчилгээ</t>
  </si>
  <si>
    <t xml:space="preserve">        Мэдээллийн технологийн үйлчилгээ</t>
  </si>
  <si>
    <t xml:space="preserve">        Газрын төлбөр</t>
  </si>
  <si>
    <t xml:space="preserve">  Бараа үйлчилгээний бусад зардал</t>
  </si>
  <si>
    <t xml:space="preserve">        Хичээл үйлдвэрлэлийн дадлага хийх</t>
  </si>
  <si>
    <t>УРСГАЛ ШИЛЖҮҮЛЭГ</t>
  </si>
  <si>
    <t>Бусад урсгал шилжүүлэг</t>
  </si>
  <si>
    <t>ЗАРДЛЫГ САНХҮҮЖҮҮЛЭХ ЭХ ҮҮСВЭР</t>
  </si>
  <si>
    <t>Улсын төсвөөс санхүүжих</t>
  </si>
  <si>
    <t xml:space="preserve">       Улсын төсвөөс санхүүжих</t>
  </si>
  <si>
    <t>Төсөвт байгууллагын үйл ажиллагаанаас</t>
  </si>
  <si>
    <t xml:space="preserve">       Үндсэн үйл ажиллагааны орлогоос санхүүжих</t>
  </si>
  <si>
    <t xml:space="preserve">       Туслах үйл ажиллагааны орлогоос санхүүжих</t>
  </si>
  <si>
    <t>ТӨСВИЙН БУСАД МЭДЭЭЛЛИЙН АНГИЛАЛ</t>
  </si>
  <si>
    <t xml:space="preserve">        Төсвийн байгууллага</t>
  </si>
  <si>
    <t xml:space="preserve">        Гүйцэтгэх ажилтан</t>
  </si>
  <si>
    <t xml:space="preserve">        Үйлчлэх ажилтан</t>
  </si>
  <si>
    <t>Төрийн үйлчилгээний бусад албан хаагч (ТҮ)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</si>
</sst>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0"/>
      <name val="FBMOArial"/>
    </font>
    <font>
      <sz val="10"/>
      <name val="Arial"/>
      <charset val="204"/>
    </font>
    <font>
      <sz val="11"/>
      <name val="Arial"/>
      <family val="2"/>
    </font>
    <font>
      <sz val="8"/>
      <name val="FBMOArial"/>
      <family val="2"/>
      <charset val="204"/>
    </font>
    <font>
      <b/>
      <sz val="11"/>
      <name val="FBMOArial"/>
    </font>
    <font>
      <b/>
      <sz val="8"/>
      <name val="FBMOArial"/>
    </font>
    <font>
      <sz val="11"/>
      <name val="FBMO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5" fillId="2" borderId="1" xfId="1" applyFont="1" applyFill="1" applyBorder="1" applyAlignment="1">
      <alignment horizontal="center"/>
    </xf>
    <xf numFmtId="0" fontId="1" fillId="0" borderId="0" xfId="1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right"/>
    </xf>
    <xf numFmtId="0" fontId="7" fillId="3" borderId="1" xfId="0" applyFont="1" applyFill="1" applyBorder="1"/>
    <xf numFmtId="164" fontId="7" fillId="3" borderId="1" xfId="0" applyNumberFormat="1" applyFont="1" applyFill="1" applyBorder="1" applyAlignment="1">
      <alignment horizontal="right"/>
    </xf>
    <xf numFmtId="0" fontId="7" fillId="0" borderId="1" xfId="0" applyFont="1" applyBorder="1"/>
    <xf numFmtId="0" fontId="8" fillId="0" borderId="1" xfId="0" applyFont="1" applyBorder="1"/>
    <xf numFmtId="0" fontId="8" fillId="0" borderId="0" xfId="5" applyFont="1"/>
    <xf numFmtId="0" fontId="10" fillId="4" borderId="1" xfId="5" applyFont="1" applyFill="1" applyBorder="1" applyAlignment="1">
      <alignment horizontal="center"/>
    </xf>
    <xf numFmtId="49" fontId="10" fillId="4" borderId="1" xfId="5" applyNumberFormat="1" applyFont="1" applyFill="1" applyBorder="1" applyAlignment="1">
      <alignment horizontal="center"/>
    </xf>
    <xf numFmtId="0" fontId="8" fillId="4" borderId="1" xfId="5" applyFont="1" applyFill="1" applyBorder="1" applyAlignment="1">
      <alignment horizontal="center"/>
    </xf>
    <xf numFmtId="164" fontId="8" fillId="4" borderId="1" xfId="5" applyNumberFormat="1" applyFont="1" applyFill="1" applyBorder="1" applyAlignment="1"/>
    <xf numFmtId="0" fontId="8" fillId="0" borderId="0" xfId="5" applyFont="1" applyAlignment="1"/>
    <xf numFmtId="0" fontId="8" fillId="0" borderId="1" xfId="5" applyFont="1" applyBorder="1" applyAlignment="1"/>
    <xf numFmtId="164" fontId="8" fillId="0" borderId="1" xfId="5" applyNumberFormat="1" applyFont="1" applyBorder="1" applyAlignment="1"/>
    <xf numFmtId="0" fontId="8" fillId="4" borderId="1" xfId="5" applyFont="1" applyFill="1" applyBorder="1"/>
    <xf numFmtId="164" fontId="8" fillId="4" borderId="1" xfId="5" applyNumberFormat="1" applyFont="1" applyFill="1" applyBorder="1" applyAlignment="1">
      <alignment horizontal="right"/>
    </xf>
    <xf numFmtId="0" fontId="8" fillId="0" borderId="1" xfId="5" applyFont="1" applyBorder="1"/>
    <xf numFmtId="164" fontId="8" fillId="0" borderId="1" xfId="5" applyNumberFormat="1" applyFont="1" applyBorder="1" applyAlignment="1">
      <alignment horizontal="right"/>
    </xf>
    <xf numFmtId="165" fontId="8" fillId="0" borderId="1" xfId="6" applyNumberFormat="1" applyFont="1" applyBorder="1" applyAlignment="1"/>
    <xf numFmtId="0" fontId="8" fillId="0" borderId="1" xfId="6" applyNumberFormat="1" applyFont="1" applyBorder="1" applyAlignment="1"/>
    <xf numFmtId="164" fontId="8" fillId="0" borderId="0" xfId="5" applyNumberFormat="1" applyFont="1" applyAlignment="1">
      <alignment horizontal="right"/>
    </xf>
    <xf numFmtId="164" fontId="11" fillId="0" borderId="1" xfId="0" applyNumberFormat="1" applyFont="1" applyBorder="1" applyAlignment="1">
      <alignment horizontal="right"/>
    </xf>
    <xf numFmtId="164" fontId="11" fillId="3" borderId="1" xfId="0" applyNumberFormat="1" applyFont="1" applyFill="1" applyBorder="1" applyAlignment="1">
      <alignment horizontal="right"/>
    </xf>
    <xf numFmtId="0" fontId="9" fillId="2" borderId="1" xfId="1" applyFont="1" applyFill="1" applyBorder="1" applyAlignment="1">
      <alignment horizontal="center"/>
    </xf>
    <xf numFmtId="0" fontId="7" fillId="0" borderId="0" xfId="1" applyFont="1"/>
    <xf numFmtId="0" fontId="4" fillId="0" borderId="0" xfId="1" applyFont="1" applyAlignment="1">
      <alignment horizontal="center"/>
    </xf>
    <xf numFmtId="49" fontId="9" fillId="0" borderId="0" xfId="5" applyNumberFormat="1" applyFont="1" applyAlignment="1">
      <alignment horizontal="center"/>
    </xf>
  </cellXfs>
  <cellStyles count="7">
    <cellStyle name="Comma 2" xfId="2"/>
    <cellStyle name="Comma 3" xfId="6"/>
    <cellStyle name="Normal" xfId="0" builtinId="0"/>
    <cellStyle name="Normal 2" xfId="1"/>
    <cellStyle name="Normal 2 4" xfId="3"/>
    <cellStyle name="Normal 3" xfId="5"/>
    <cellStyle name="Normal 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abSelected="1" topLeftCell="A10" workbookViewId="0">
      <selection activeCell="E10" sqref="E10"/>
    </sheetView>
  </sheetViews>
  <sheetFormatPr defaultRowHeight="14.25"/>
  <cols>
    <col min="1" max="1" width="90.5703125" style="2" customWidth="1"/>
    <col min="2" max="2" width="14" style="27" bestFit="1" customWidth="1"/>
    <col min="3" max="190" width="9.140625" style="2"/>
    <col min="191" max="191" width="44.140625" style="2" customWidth="1"/>
    <col min="192" max="192" width="9.140625" style="2" bestFit="1" customWidth="1"/>
    <col min="193" max="193" width="9.140625" style="2"/>
    <col min="194" max="194" width="7" style="2" bestFit="1" customWidth="1"/>
    <col min="195" max="206" width="7.85546875" style="2" bestFit="1" customWidth="1"/>
    <col min="207" max="446" width="9.140625" style="2"/>
    <col min="447" max="447" width="44.140625" style="2" customWidth="1"/>
    <col min="448" max="448" width="9.140625" style="2" bestFit="1" customWidth="1"/>
    <col min="449" max="449" width="9.140625" style="2"/>
    <col min="450" max="450" width="7" style="2" bestFit="1" customWidth="1"/>
    <col min="451" max="462" width="7.85546875" style="2" bestFit="1" customWidth="1"/>
    <col min="463" max="702" width="9.140625" style="2"/>
    <col min="703" max="703" width="44.140625" style="2" customWidth="1"/>
    <col min="704" max="704" width="9.140625" style="2" bestFit="1" customWidth="1"/>
    <col min="705" max="705" width="9.140625" style="2"/>
    <col min="706" max="706" width="7" style="2" bestFit="1" customWidth="1"/>
    <col min="707" max="718" width="7.85546875" style="2" bestFit="1" customWidth="1"/>
    <col min="719" max="958" width="9.140625" style="2"/>
    <col min="959" max="959" width="44.140625" style="2" customWidth="1"/>
    <col min="960" max="960" width="9.140625" style="2" bestFit="1" customWidth="1"/>
    <col min="961" max="961" width="9.140625" style="2"/>
    <col min="962" max="962" width="7" style="2" bestFit="1" customWidth="1"/>
    <col min="963" max="974" width="7.85546875" style="2" bestFit="1" customWidth="1"/>
    <col min="975" max="1214" width="9.140625" style="2"/>
    <col min="1215" max="1215" width="44.140625" style="2" customWidth="1"/>
    <col min="1216" max="1216" width="9.140625" style="2" bestFit="1" customWidth="1"/>
    <col min="1217" max="1217" width="9.140625" style="2"/>
    <col min="1218" max="1218" width="7" style="2" bestFit="1" customWidth="1"/>
    <col min="1219" max="1230" width="7.85546875" style="2" bestFit="1" customWidth="1"/>
    <col min="1231" max="1470" width="9.140625" style="2"/>
    <col min="1471" max="1471" width="44.140625" style="2" customWidth="1"/>
    <col min="1472" max="1472" width="9.140625" style="2" bestFit="1" customWidth="1"/>
    <col min="1473" max="1473" width="9.140625" style="2"/>
    <col min="1474" max="1474" width="7" style="2" bestFit="1" customWidth="1"/>
    <col min="1475" max="1486" width="7.85546875" style="2" bestFit="1" customWidth="1"/>
    <col min="1487" max="1726" width="9.140625" style="2"/>
    <col min="1727" max="1727" width="44.140625" style="2" customWidth="1"/>
    <col min="1728" max="1728" width="9.140625" style="2" bestFit="1" customWidth="1"/>
    <col min="1729" max="1729" width="9.140625" style="2"/>
    <col min="1730" max="1730" width="7" style="2" bestFit="1" customWidth="1"/>
    <col min="1731" max="1742" width="7.85546875" style="2" bestFit="1" customWidth="1"/>
    <col min="1743" max="1982" width="9.140625" style="2"/>
    <col min="1983" max="1983" width="44.140625" style="2" customWidth="1"/>
    <col min="1984" max="1984" width="9.140625" style="2" bestFit="1" customWidth="1"/>
    <col min="1985" max="1985" width="9.140625" style="2"/>
    <col min="1986" max="1986" width="7" style="2" bestFit="1" customWidth="1"/>
    <col min="1987" max="1998" width="7.85546875" style="2" bestFit="1" customWidth="1"/>
    <col min="1999" max="2238" width="9.140625" style="2"/>
    <col min="2239" max="2239" width="44.140625" style="2" customWidth="1"/>
    <col min="2240" max="2240" width="9.140625" style="2" bestFit="1" customWidth="1"/>
    <col min="2241" max="2241" width="9.140625" style="2"/>
    <col min="2242" max="2242" width="7" style="2" bestFit="1" customWidth="1"/>
    <col min="2243" max="2254" width="7.85546875" style="2" bestFit="1" customWidth="1"/>
    <col min="2255" max="2494" width="9.140625" style="2"/>
    <col min="2495" max="2495" width="44.140625" style="2" customWidth="1"/>
    <col min="2496" max="2496" width="9.140625" style="2" bestFit="1" customWidth="1"/>
    <col min="2497" max="2497" width="9.140625" style="2"/>
    <col min="2498" max="2498" width="7" style="2" bestFit="1" customWidth="1"/>
    <col min="2499" max="2510" width="7.85546875" style="2" bestFit="1" customWidth="1"/>
    <col min="2511" max="2750" width="9.140625" style="2"/>
    <col min="2751" max="2751" width="44.140625" style="2" customWidth="1"/>
    <col min="2752" max="2752" width="9.140625" style="2" bestFit="1" customWidth="1"/>
    <col min="2753" max="2753" width="9.140625" style="2"/>
    <col min="2754" max="2754" width="7" style="2" bestFit="1" customWidth="1"/>
    <col min="2755" max="2766" width="7.85546875" style="2" bestFit="1" customWidth="1"/>
    <col min="2767" max="3006" width="9.140625" style="2"/>
    <col min="3007" max="3007" width="44.140625" style="2" customWidth="1"/>
    <col min="3008" max="3008" width="9.140625" style="2" bestFit="1" customWidth="1"/>
    <col min="3009" max="3009" width="9.140625" style="2"/>
    <col min="3010" max="3010" width="7" style="2" bestFit="1" customWidth="1"/>
    <col min="3011" max="3022" width="7.85546875" style="2" bestFit="1" customWidth="1"/>
    <col min="3023" max="3262" width="9.140625" style="2"/>
    <col min="3263" max="3263" width="44.140625" style="2" customWidth="1"/>
    <col min="3264" max="3264" width="9.140625" style="2" bestFit="1" customWidth="1"/>
    <col min="3265" max="3265" width="9.140625" style="2"/>
    <col min="3266" max="3266" width="7" style="2" bestFit="1" customWidth="1"/>
    <col min="3267" max="3278" width="7.85546875" style="2" bestFit="1" customWidth="1"/>
    <col min="3279" max="3518" width="9.140625" style="2"/>
    <col min="3519" max="3519" width="44.140625" style="2" customWidth="1"/>
    <col min="3520" max="3520" width="9.140625" style="2" bestFit="1" customWidth="1"/>
    <col min="3521" max="3521" width="9.140625" style="2"/>
    <col min="3522" max="3522" width="7" style="2" bestFit="1" customWidth="1"/>
    <col min="3523" max="3534" width="7.85546875" style="2" bestFit="1" customWidth="1"/>
    <col min="3535" max="3774" width="9.140625" style="2"/>
    <col min="3775" max="3775" width="44.140625" style="2" customWidth="1"/>
    <col min="3776" max="3776" width="9.140625" style="2" bestFit="1" customWidth="1"/>
    <col min="3777" max="3777" width="9.140625" style="2"/>
    <col min="3778" max="3778" width="7" style="2" bestFit="1" customWidth="1"/>
    <col min="3779" max="3790" width="7.85546875" style="2" bestFit="1" customWidth="1"/>
    <col min="3791" max="4030" width="9.140625" style="2"/>
    <col min="4031" max="4031" width="44.140625" style="2" customWidth="1"/>
    <col min="4032" max="4032" width="9.140625" style="2" bestFit="1" customWidth="1"/>
    <col min="4033" max="4033" width="9.140625" style="2"/>
    <col min="4034" max="4034" width="7" style="2" bestFit="1" customWidth="1"/>
    <col min="4035" max="4046" width="7.85546875" style="2" bestFit="1" customWidth="1"/>
    <col min="4047" max="4286" width="9.140625" style="2"/>
    <col min="4287" max="4287" width="44.140625" style="2" customWidth="1"/>
    <col min="4288" max="4288" width="9.140625" style="2" bestFit="1" customWidth="1"/>
    <col min="4289" max="4289" width="9.140625" style="2"/>
    <col min="4290" max="4290" width="7" style="2" bestFit="1" customWidth="1"/>
    <col min="4291" max="4302" width="7.85546875" style="2" bestFit="1" customWidth="1"/>
    <col min="4303" max="4542" width="9.140625" style="2"/>
    <col min="4543" max="4543" width="44.140625" style="2" customWidth="1"/>
    <col min="4544" max="4544" width="9.140625" style="2" bestFit="1" customWidth="1"/>
    <col min="4545" max="4545" width="9.140625" style="2"/>
    <col min="4546" max="4546" width="7" style="2" bestFit="1" customWidth="1"/>
    <col min="4547" max="4558" width="7.85546875" style="2" bestFit="1" customWidth="1"/>
    <col min="4559" max="4798" width="9.140625" style="2"/>
    <col min="4799" max="4799" width="44.140625" style="2" customWidth="1"/>
    <col min="4800" max="4800" width="9.140625" style="2" bestFit="1" customWidth="1"/>
    <col min="4801" max="4801" width="9.140625" style="2"/>
    <col min="4802" max="4802" width="7" style="2" bestFit="1" customWidth="1"/>
    <col min="4803" max="4814" width="7.85546875" style="2" bestFit="1" customWidth="1"/>
    <col min="4815" max="5054" width="9.140625" style="2"/>
    <col min="5055" max="5055" width="44.140625" style="2" customWidth="1"/>
    <col min="5056" max="5056" width="9.140625" style="2" bestFit="1" customWidth="1"/>
    <col min="5057" max="5057" width="9.140625" style="2"/>
    <col min="5058" max="5058" width="7" style="2" bestFit="1" customWidth="1"/>
    <col min="5059" max="5070" width="7.85546875" style="2" bestFit="1" customWidth="1"/>
    <col min="5071" max="5310" width="9.140625" style="2"/>
    <col min="5311" max="5311" width="44.140625" style="2" customWidth="1"/>
    <col min="5312" max="5312" width="9.140625" style="2" bestFit="1" customWidth="1"/>
    <col min="5313" max="5313" width="9.140625" style="2"/>
    <col min="5314" max="5314" width="7" style="2" bestFit="1" customWidth="1"/>
    <col min="5315" max="5326" width="7.85546875" style="2" bestFit="1" customWidth="1"/>
    <col min="5327" max="5566" width="9.140625" style="2"/>
    <col min="5567" max="5567" width="44.140625" style="2" customWidth="1"/>
    <col min="5568" max="5568" width="9.140625" style="2" bestFit="1" customWidth="1"/>
    <col min="5569" max="5569" width="9.140625" style="2"/>
    <col min="5570" max="5570" width="7" style="2" bestFit="1" customWidth="1"/>
    <col min="5571" max="5582" width="7.85546875" style="2" bestFit="1" customWidth="1"/>
    <col min="5583" max="5822" width="9.140625" style="2"/>
    <col min="5823" max="5823" width="44.140625" style="2" customWidth="1"/>
    <col min="5824" max="5824" width="9.140625" style="2" bestFit="1" customWidth="1"/>
    <col min="5825" max="5825" width="9.140625" style="2"/>
    <col min="5826" max="5826" width="7" style="2" bestFit="1" customWidth="1"/>
    <col min="5827" max="5838" width="7.85546875" style="2" bestFit="1" customWidth="1"/>
    <col min="5839" max="6078" width="9.140625" style="2"/>
    <col min="6079" max="6079" width="44.140625" style="2" customWidth="1"/>
    <col min="6080" max="6080" width="9.140625" style="2" bestFit="1" customWidth="1"/>
    <col min="6081" max="6081" width="9.140625" style="2"/>
    <col min="6082" max="6082" width="7" style="2" bestFit="1" customWidth="1"/>
    <col min="6083" max="6094" width="7.85546875" style="2" bestFit="1" customWidth="1"/>
    <col min="6095" max="6334" width="9.140625" style="2"/>
    <col min="6335" max="6335" width="44.140625" style="2" customWidth="1"/>
    <col min="6336" max="6336" width="9.140625" style="2" bestFit="1" customWidth="1"/>
    <col min="6337" max="6337" width="9.140625" style="2"/>
    <col min="6338" max="6338" width="7" style="2" bestFit="1" customWidth="1"/>
    <col min="6339" max="6350" width="7.85546875" style="2" bestFit="1" customWidth="1"/>
    <col min="6351" max="6590" width="9.140625" style="2"/>
    <col min="6591" max="6591" width="44.140625" style="2" customWidth="1"/>
    <col min="6592" max="6592" width="9.140625" style="2" bestFit="1" customWidth="1"/>
    <col min="6593" max="6593" width="9.140625" style="2"/>
    <col min="6594" max="6594" width="7" style="2" bestFit="1" customWidth="1"/>
    <col min="6595" max="6606" width="7.85546875" style="2" bestFit="1" customWidth="1"/>
    <col min="6607" max="6846" width="9.140625" style="2"/>
    <col min="6847" max="6847" width="44.140625" style="2" customWidth="1"/>
    <col min="6848" max="6848" width="9.140625" style="2" bestFit="1" customWidth="1"/>
    <col min="6849" max="6849" width="9.140625" style="2"/>
    <col min="6850" max="6850" width="7" style="2" bestFit="1" customWidth="1"/>
    <col min="6851" max="6862" width="7.85546875" style="2" bestFit="1" customWidth="1"/>
    <col min="6863" max="7102" width="9.140625" style="2"/>
    <col min="7103" max="7103" width="44.140625" style="2" customWidth="1"/>
    <col min="7104" max="7104" width="9.140625" style="2" bestFit="1" customWidth="1"/>
    <col min="7105" max="7105" width="9.140625" style="2"/>
    <col min="7106" max="7106" width="7" style="2" bestFit="1" customWidth="1"/>
    <col min="7107" max="7118" width="7.85546875" style="2" bestFit="1" customWidth="1"/>
    <col min="7119" max="7358" width="9.140625" style="2"/>
    <col min="7359" max="7359" width="44.140625" style="2" customWidth="1"/>
    <col min="7360" max="7360" width="9.140625" style="2" bestFit="1" customWidth="1"/>
    <col min="7361" max="7361" width="9.140625" style="2"/>
    <col min="7362" max="7362" width="7" style="2" bestFit="1" customWidth="1"/>
    <col min="7363" max="7374" width="7.85546875" style="2" bestFit="1" customWidth="1"/>
    <col min="7375" max="7614" width="9.140625" style="2"/>
    <col min="7615" max="7615" width="44.140625" style="2" customWidth="1"/>
    <col min="7616" max="7616" width="9.140625" style="2" bestFit="1" customWidth="1"/>
    <col min="7617" max="7617" width="9.140625" style="2"/>
    <col min="7618" max="7618" width="7" style="2" bestFit="1" customWidth="1"/>
    <col min="7619" max="7630" width="7.85546875" style="2" bestFit="1" customWidth="1"/>
    <col min="7631" max="7870" width="9.140625" style="2"/>
    <col min="7871" max="7871" width="44.140625" style="2" customWidth="1"/>
    <col min="7872" max="7872" width="9.140625" style="2" bestFit="1" customWidth="1"/>
    <col min="7873" max="7873" width="9.140625" style="2"/>
    <col min="7874" max="7874" width="7" style="2" bestFit="1" customWidth="1"/>
    <col min="7875" max="7886" width="7.85546875" style="2" bestFit="1" customWidth="1"/>
    <col min="7887" max="8126" width="9.140625" style="2"/>
    <col min="8127" max="8127" width="44.140625" style="2" customWidth="1"/>
    <col min="8128" max="8128" width="9.140625" style="2" bestFit="1" customWidth="1"/>
    <col min="8129" max="8129" width="9.140625" style="2"/>
    <col min="8130" max="8130" width="7" style="2" bestFit="1" customWidth="1"/>
    <col min="8131" max="8142" width="7.85546875" style="2" bestFit="1" customWidth="1"/>
    <col min="8143" max="8382" width="9.140625" style="2"/>
    <col min="8383" max="8383" width="44.140625" style="2" customWidth="1"/>
    <col min="8384" max="8384" width="9.140625" style="2" bestFit="1" customWidth="1"/>
    <col min="8385" max="8385" width="9.140625" style="2"/>
    <col min="8386" max="8386" width="7" style="2" bestFit="1" customWidth="1"/>
    <col min="8387" max="8398" width="7.85546875" style="2" bestFit="1" customWidth="1"/>
    <col min="8399" max="8638" width="9.140625" style="2"/>
    <col min="8639" max="8639" width="44.140625" style="2" customWidth="1"/>
    <col min="8640" max="8640" width="9.140625" style="2" bestFit="1" customWidth="1"/>
    <col min="8641" max="8641" width="9.140625" style="2"/>
    <col min="8642" max="8642" width="7" style="2" bestFit="1" customWidth="1"/>
    <col min="8643" max="8654" width="7.85546875" style="2" bestFit="1" customWidth="1"/>
    <col min="8655" max="8894" width="9.140625" style="2"/>
    <col min="8895" max="8895" width="44.140625" style="2" customWidth="1"/>
    <col min="8896" max="8896" width="9.140625" style="2" bestFit="1" customWidth="1"/>
    <col min="8897" max="8897" width="9.140625" style="2"/>
    <col min="8898" max="8898" width="7" style="2" bestFit="1" customWidth="1"/>
    <col min="8899" max="8910" width="7.85546875" style="2" bestFit="1" customWidth="1"/>
    <col min="8911" max="9150" width="9.140625" style="2"/>
    <col min="9151" max="9151" width="44.140625" style="2" customWidth="1"/>
    <col min="9152" max="9152" width="9.140625" style="2" bestFit="1" customWidth="1"/>
    <col min="9153" max="9153" width="9.140625" style="2"/>
    <col min="9154" max="9154" width="7" style="2" bestFit="1" customWidth="1"/>
    <col min="9155" max="9166" width="7.85546875" style="2" bestFit="1" customWidth="1"/>
    <col min="9167" max="9406" width="9.140625" style="2"/>
    <col min="9407" max="9407" width="44.140625" style="2" customWidth="1"/>
    <col min="9408" max="9408" width="9.140625" style="2" bestFit="1" customWidth="1"/>
    <col min="9409" max="9409" width="9.140625" style="2"/>
    <col min="9410" max="9410" width="7" style="2" bestFit="1" customWidth="1"/>
    <col min="9411" max="9422" width="7.85546875" style="2" bestFit="1" customWidth="1"/>
    <col min="9423" max="9662" width="9.140625" style="2"/>
    <col min="9663" max="9663" width="44.140625" style="2" customWidth="1"/>
    <col min="9664" max="9664" width="9.140625" style="2" bestFit="1" customWidth="1"/>
    <col min="9665" max="9665" width="9.140625" style="2"/>
    <col min="9666" max="9666" width="7" style="2" bestFit="1" customWidth="1"/>
    <col min="9667" max="9678" width="7.85546875" style="2" bestFit="1" customWidth="1"/>
    <col min="9679" max="9918" width="9.140625" style="2"/>
    <col min="9919" max="9919" width="44.140625" style="2" customWidth="1"/>
    <col min="9920" max="9920" width="9.140625" style="2" bestFit="1" customWidth="1"/>
    <col min="9921" max="9921" width="9.140625" style="2"/>
    <col min="9922" max="9922" width="7" style="2" bestFit="1" customWidth="1"/>
    <col min="9923" max="9934" width="7.85546875" style="2" bestFit="1" customWidth="1"/>
    <col min="9935" max="10174" width="9.140625" style="2"/>
    <col min="10175" max="10175" width="44.140625" style="2" customWidth="1"/>
    <col min="10176" max="10176" width="9.140625" style="2" bestFit="1" customWidth="1"/>
    <col min="10177" max="10177" width="9.140625" style="2"/>
    <col min="10178" max="10178" width="7" style="2" bestFit="1" customWidth="1"/>
    <col min="10179" max="10190" width="7.85546875" style="2" bestFit="1" customWidth="1"/>
    <col min="10191" max="10430" width="9.140625" style="2"/>
    <col min="10431" max="10431" width="44.140625" style="2" customWidth="1"/>
    <col min="10432" max="10432" width="9.140625" style="2" bestFit="1" customWidth="1"/>
    <col min="10433" max="10433" width="9.140625" style="2"/>
    <col min="10434" max="10434" width="7" style="2" bestFit="1" customWidth="1"/>
    <col min="10435" max="10446" width="7.85546875" style="2" bestFit="1" customWidth="1"/>
    <col min="10447" max="10686" width="9.140625" style="2"/>
    <col min="10687" max="10687" width="44.140625" style="2" customWidth="1"/>
    <col min="10688" max="10688" width="9.140625" style="2" bestFit="1" customWidth="1"/>
    <col min="10689" max="10689" width="9.140625" style="2"/>
    <col min="10690" max="10690" width="7" style="2" bestFit="1" customWidth="1"/>
    <col min="10691" max="10702" width="7.85546875" style="2" bestFit="1" customWidth="1"/>
    <col min="10703" max="10942" width="9.140625" style="2"/>
    <col min="10943" max="10943" width="44.140625" style="2" customWidth="1"/>
    <col min="10944" max="10944" width="9.140625" style="2" bestFit="1" customWidth="1"/>
    <col min="10945" max="10945" width="9.140625" style="2"/>
    <col min="10946" max="10946" width="7" style="2" bestFit="1" customWidth="1"/>
    <col min="10947" max="10958" width="7.85546875" style="2" bestFit="1" customWidth="1"/>
    <col min="10959" max="11198" width="9.140625" style="2"/>
    <col min="11199" max="11199" width="44.140625" style="2" customWidth="1"/>
    <col min="11200" max="11200" width="9.140625" style="2" bestFit="1" customWidth="1"/>
    <col min="11201" max="11201" width="9.140625" style="2"/>
    <col min="11202" max="11202" width="7" style="2" bestFit="1" customWidth="1"/>
    <col min="11203" max="11214" width="7.85546875" style="2" bestFit="1" customWidth="1"/>
    <col min="11215" max="11454" width="9.140625" style="2"/>
    <col min="11455" max="11455" width="44.140625" style="2" customWidth="1"/>
    <col min="11456" max="11456" width="9.140625" style="2" bestFit="1" customWidth="1"/>
    <col min="11457" max="11457" width="9.140625" style="2"/>
    <col min="11458" max="11458" width="7" style="2" bestFit="1" customWidth="1"/>
    <col min="11459" max="11470" width="7.85546875" style="2" bestFit="1" customWidth="1"/>
    <col min="11471" max="11710" width="9.140625" style="2"/>
    <col min="11711" max="11711" width="44.140625" style="2" customWidth="1"/>
    <col min="11712" max="11712" width="9.140625" style="2" bestFit="1" customWidth="1"/>
    <col min="11713" max="11713" width="9.140625" style="2"/>
    <col min="11714" max="11714" width="7" style="2" bestFit="1" customWidth="1"/>
    <col min="11715" max="11726" width="7.85546875" style="2" bestFit="1" customWidth="1"/>
    <col min="11727" max="11966" width="9.140625" style="2"/>
    <col min="11967" max="11967" width="44.140625" style="2" customWidth="1"/>
    <col min="11968" max="11968" width="9.140625" style="2" bestFit="1" customWidth="1"/>
    <col min="11969" max="11969" width="9.140625" style="2"/>
    <col min="11970" max="11970" width="7" style="2" bestFit="1" customWidth="1"/>
    <col min="11971" max="11982" width="7.85546875" style="2" bestFit="1" customWidth="1"/>
    <col min="11983" max="12222" width="9.140625" style="2"/>
    <col min="12223" max="12223" width="44.140625" style="2" customWidth="1"/>
    <col min="12224" max="12224" width="9.140625" style="2" bestFit="1" customWidth="1"/>
    <col min="12225" max="12225" width="9.140625" style="2"/>
    <col min="12226" max="12226" width="7" style="2" bestFit="1" customWidth="1"/>
    <col min="12227" max="12238" width="7.85546875" style="2" bestFit="1" customWidth="1"/>
    <col min="12239" max="12478" width="9.140625" style="2"/>
    <col min="12479" max="12479" width="44.140625" style="2" customWidth="1"/>
    <col min="12480" max="12480" width="9.140625" style="2" bestFit="1" customWidth="1"/>
    <col min="12481" max="12481" width="9.140625" style="2"/>
    <col min="12482" max="12482" width="7" style="2" bestFit="1" customWidth="1"/>
    <col min="12483" max="12494" width="7.85546875" style="2" bestFit="1" customWidth="1"/>
    <col min="12495" max="12734" width="9.140625" style="2"/>
    <col min="12735" max="12735" width="44.140625" style="2" customWidth="1"/>
    <col min="12736" max="12736" width="9.140625" style="2" bestFit="1" customWidth="1"/>
    <col min="12737" max="12737" width="9.140625" style="2"/>
    <col min="12738" max="12738" width="7" style="2" bestFit="1" customWidth="1"/>
    <col min="12739" max="12750" width="7.85546875" style="2" bestFit="1" customWidth="1"/>
    <col min="12751" max="12990" width="9.140625" style="2"/>
    <col min="12991" max="12991" width="44.140625" style="2" customWidth="1"/>
    <col min="12992" max="12992" width="9.140625" style="2" bestFit="1" customWidth="1"/>
    <col min="12993" max="12993" width="9.140625" style="2"/>
    <col min="12994" max="12994" width="7" style="2" bestFit="1" customWidth="1"/>
    <col min="12995" max="13006" width="7.85546875" style="2" bestFit="1" customWidth="1"/>
    <col min="13007" max="13246" width="9.140625" style="2"/>
    <col min="13247" max="13247" width="44.140625" style="2" customWidth="1"/>
    <col min="13248" max="13248" width="9.140625" style="2" bestFit="1" customWidth="1"/>
    <col min="13249" max="13249" width="9.140625" style="2"/>
    <col min="13250" max="13250" width="7" style="2" bestFit="1" customWidth="1"/>
    <col min="13251" max="13262" width="7.85546875" style="2" bestFit="1" customWidth="1"/>
    <col min="13263" max="13502" width="9.140625" style="2"/>
    <col min="13503" max="13503" width="44.140625" style="2" customWidth="1"/>
    <col min="13504" max="13504" width="9.140625" style="2" bestFit="1" customWidth="1"/>
    <col min="13505" max="13505" width="9.140625" style="2"/>
    <col min="13506" max="13506" width="7" style="2" bestFit="1" customWidth="1"/>
    <col min="13507" max="13518" width="7.85546875" style="2" bestFit="1" customWidth="1"/>
    <col min="13519" max="13758" width="9.140625" style="2"/>
    <col min="13759" max="13759" width="44.140625" style="2" customWidth="1"/>
    <col min="13760" max="13760" width="9.140625" style="2" bestFit="1" customWidth="1"/>
    <col min="13761" max="13761" width="9.140625" style="2"/>
    <col min="13762" max="13762" width="7" style="2" bestFit="1" customWidth="1"/>
    <col min="13763" max="13774" width="7.85546875" style="2" bestFit="1" customWidth="1"/>
    <col min="13775" max="14014" width="9.140625" style="2"/>
    <col min="14015" max="14015" width="44.140625" style="2" customWidth="1"/>
    <col min="14016" max="14016" width="9.140625" style="2" bestFit="1" customWidth="1"/>
    <col min="14017" max="14017" width="9.140625" style="2"/>
    <col min="14018" max="14018" width="7" style="2" bestFit="1" customWidth="1"/>
    <col min="14019" max="14030" width="7.85546875" style="2" bestFit="1" customWidth="1"/>
    <col min="14031" max="14270" width="9.140625" style="2"/>
    <col min="14271" max="14271" width="44.140625" style="2" customWidth="1"/>
    <col min="14272" max="14272" width="9.140625" style="2" bestFit="1" customWidth="1"/>
    <col min="14273" max="14273" width="9.140625" style="2"/>
    <col min="14274" max="14274" width="7" style="2" bestFit="1" customWidth="1"/>
    <col min="14275" max="14286" width="7.85546875" style="2" bestFit="1" customWidth="1"/>
    <col min="14287" max="14526" width="9.140625" style="2"/>
    <col min="14527" max="14527" width="44.140625" style="2" customWidth="1"/>
    <col min="14528" max="14528" width="9.140625" style="2" bestFit="1" customWidth="1"/>
    <col min="14529" max="14529" width="9.140625" style="2"/>
    <col min="14530" max="14530" width="7" style="2" bestFit="1" customWidth="1"/>
    <col min="14531" max="14542" width="7.85546875" style="2" bestFit="1" customWidth="1"/>
    <col min="14543" max="14782" width="9.140625" style="2"/>
    <col min="14783" max="14783" width="44.140625" style="2" customWidth="1"/>
    <col min="14784" max="14784" width="9.140625" style="2" bestFit="1" customWidth="1"/>
    <col min="14785" max="14785" width="9.140625" style="2"/>
    <col min="14786" max="14786" width="7" style="2" bestFit="1" customWidth="1"/>
    <col min="14787" max="14798" width="7.85546875" style="2" bestFit="1" customWidth="1"/>
    <col min="14799" max="15038" width="9.140625" style="2"/>
    <col min="15039" max="15039" width="44.140625" style="2" customWidth="1"/>
    <col min="15040" max="15040" width="9.140625" style="2" bestFit="1" customWidth="1"/>
    <col min="15041" max="15041" width="9.140625" style="2"/>
    <col min="15042" max="15042" width="7" style="2" bestFit="1" customWidth="1"/>
    <col min="15043" max="15054" width="7.85546875" style="2" bestFit="1" customWidth="1"/>
    <col min="15055" max="15294" width="9.140625" style="2"/>
    <col min="15295" max="15295" width="44.140625" style="2" customWidth="1"/>
    <col min="15296" max="15296" width="9.140625" style="2" bestFit="1" customWidth="1"/>
    <col min="15297" max="15297" width="9.140625" style="2"/>
    <col min="15298" max="15298" width="7" style="2" bestFit="1" customWidth="1"/>
    <col min="15299" max="15310" width="7.85546875" style="2" bestFit="1" customWidth="1"/>
    <col min="15311" max="15550" width="9.140625" style="2"/>
    <col min="15551" max="15551" width="44.140625" style="2" customWidth="1"/>
    <col min="15552" max="15552" width="9.140625" style="2" bestFit="1" customWidth="1"/>
    <col min="15553" max="15553" width="9.140625" style="2"/>
    <col min="15554" max="15554" width="7" style="2" bestFit="1" customWidth="1"/>
    <col min="15555" max="15566" width="7.85546875" style="2" bestFit="1" customWidth="1"/>
    <col min="15567" max="15806" width="9.140625" style="2"/>
    <col min="15807" max="15807" width="44.140625" style="2" customWidth="1"/>
    <col min="15808" max="15808" width="9.140625" style="2" bestFit="1" customWidth="1"/>
    <col min="15809" max="15809" width="9.140625" style="2"/>
    <col min="15810" max="15810" width="7" style="2" bestFit="1" customWidth="1"/>
    <col min="15811" max="15822" width="7.85546875" style="2" bestFit="1" customWidth="1"/>
    <col min="15823" max="16062" width="9.140625" style="2"/>
    <col min="16063" max="16063" width="44.140625" style="2" customWidth="1"/>
    <col min="16064" max="16064" width="9.140625" style="2" bestFit="1" customWidth="1"/>
    <col min="16065" max="16065" width="9.140625" style="2"/>
    <col min="16066" max="16066" width="7" style="2" bestFit="1" customWidth="1"/>
    <col min="16067" max="16078" width="7.85546875" style="2" bestFit="1" customWidth="1"/>
    <col min="16079" max="16384" width="9.140625" style="2"/>
  </cols>
  <sheetData>
    <row r="1" spans="1:2" ht="12.75">
      <c r="A1" s="28" t="s">
        <v>103</v>
      </c>
      <c r="B1" s="28"/>
    </row>
    <row r="4" spans="1:2" ht="15">
      <c r="A4" s="1" t="s">
        <v>0</v>
      </c>
      <c r="B4" s="26" t="s">
        <v>1</v>
      </c>
    </row>
    <row r="5" spans="1:2">
      <c r="A5" s="3" t="s">
        <v>105</v>
      </c>
      <c r="B5" s="24">
        <v>5277188.9000000004</v>
      </c>
    </row>
    <row r="6" spans="1:2">
      <c r="A6" s="5" t="s">
        <v>106</v>
      </c>
      <c r="B6" s="25">
        <v>5277188.9000000004</v>
      </c>
    </row>
    <row r="7" spans="1:2">
      <c r="A7" s="5" t="s">
        <v>2</v>
      </c>
      <c r="B7" s="25">
        <v>5277188.9000000004</v>
      </c>
    </row>
    <row r="8" spans="1:2">
      <c r="A8" s="5" t="s">
        <v>107</v>
      </c>
      <c r="B8" s="25">
        <v>5257404.5999999996</v>
      </c>
    </row>
    <row r="9" spans="1:2">
      <c r="A9" s="5" t="s">
        <v>108</v>
      </c>
      <c r="B9" s="25">
        <v>1207986</v>
      </c>
    </row>
    <row r="10" spans="1:2">
      <c r="A10" s="7" t="s">
        <v>109</v>
      </c>
      <c r="B10" s="24">
        <v>772371.3</v>
      </c>
    </row>
    <row r="11" spans="1:2">
      <c r="A11" s="7" t="s">
        <v>3</v>
      </c>
      <c r="B11" s="24">
        <v>234210.9</v>
      </c>
    </row>
    <row r="12" spans="1:2">
      <c r="A12" s="7" t="s">
        <v>110</v>
      </c>
      <c r="B12" s="24">
        <v>129888</v>
      </c>
    </row>
    <row r="13" spans="1:2">
      <c r="A13" s="7" t="s">
        <v>4</v>
      </c>
      <c r="B13" s="24">
        <v>71515.8</v>
      </c>
    </row>
    <row r="14" spans="1:2">
      <c r="A14" s="5" t="s">
        <v>111</v>
      </c>
      <c r="B14" s="25">
        <v>162644.70000000001</v>
      </c>
    </row>
    <row r="15" spans="1:2">
      <c r="A15" s="7" t="s">
        <v>5</v>
      </c>
      <c r="B15" s="24">
        <v>114453.7</v>
      </c>
    </row>
    <row r="16" spans="1:2">
      <c r="A16" s="7" t="s">
        <v>6</v>
      </c>
      <c r="B16" s="24">
        <v>12047.8</v>
      </c>
    </row>
    <row r="17" spans="1:2">
      <c r="A17" s="7" t="s">
        <v>112</v>
      </c>
      <c r="B17" s="24">
        <v>9638.2000000000007</v>
      </c>
    </row>
    <row r="18" spans="1:2">
      <c r="A18" s="7" t="s">
        <v>113</v>
      </c>
      <c r="B18" s="24">
        <v>2409.5</v>
      </c>
    </row>
    <row r="19" spans="1:2">
      <c r="A19" s="7" t="s">
        <v>114</v>
      </c>
      <c r="B19" s="24">
        <v>24095.5</v>
      </c>
    </row>
    <row r="20" spans="1:2">
      <c r="A20" s="5" t="s">
        <v>7</v>
      </c>
      <c r="B20" s="25">
        <v>102291.8</v>
      </c>
    </row>
    <row r="21" spans="1:2">
      <c r="A21" s="7" t="s">
        <v>8</v>
      </c>
      <c r="B21" s="24">
        <v>45672.2</v>
      </c>
    </row>
    <row r="22" spans="1:2">
      <c r="A22" s="7" t="s">
        <v>115</v>
      </c>
      <c r="B22" s="24">
        <v>27186.1</v>
      </c>
    </row>
    <row r="23" spans="1:2">
      <c r="A23" s="7" t="s">
        <v>9</v>
      </c>
      <c r="B23" s="24">
        <v>29433.5</v>
      </c>
    </row>
    <row r="24" spans="1:2">
      <c r="A24" s="5" t="s">
        <v>10</v>
      </c>
      <c r="B24" s="25">
        <f>+B25+B26+B27+B28+B29</f>
        <v>105558</v>
      </c>
    </row>
    <row r="25" spans="1:2">
      <c r="A25" s="7" t="s">
        <v>11</v>
      </c>
      <c r="B25" s="24">
        <v>15304.9</v>
      </c>
    </row>
    <row r="26" spans="1:2">
      <c r="A26" s="7" t="s">
        <v>12</v>
      </c>
      <c r="B26" s="24">
        <v>17040</v>
      </c>
    </row>
    <row r="27" spans="1:2">
      <c r="A27" s="7" t="s">
        <v>116</v>
      </c>
      <c r="B27" s="24">
        <v>13644.2</v>
      </c>
    </row>
    <row r="28" spans="1:2">
      <c r="A28" s="7" t="s">
        <v>13</v>
      </c>
      <c r="B28" s="24">
        <v>26125.3</v>
      </c>
    </row>
    <row r="29" spans="1:2">
      <c r="A29" s="7" t="s">
        <v>117</v>
      </c>
      <c r="B29" s="24">
        <v>33443.599999999999</v>
      </c>
    </row>
    <row r="30" spans="1:2">
      <c r="A30" s="5" t="s">
        <v>14</v>
      </c>
      <c r="B30" s="25">
        <v>2260</v>
      </c>
    </row>
    <row r="31" spans="1:2">
      <c r="A31" s="7" t="s">
        <v>118</v>
      </c>
      <c r="B31" s="24">
        <v>2260</v>
      </c>
    </row>
    <row r="32" spans="1:2">
      <c r="A32" s="5" t="s">
        <v>15</v>
      </c>
      <c r="B32" s="25">
        <f>+B33+B34+B35</f>
        <v>88595.8</v>
      </c>
    </row>
    <row r="33" spans="1:2">
      <c r="A33" s="7" t="s">
        <v>16</v>
      </c>
      <c r="B33" s="24">
        <v>5000</v>
      </c>
    </row>
    <row r="34" spans="1:2">
      <c r="A34" s="7" t="s">
        <v>104</v>
      </c>
      <c r="B34" s="24">
        <v>45018</v>
      </c>
    </row>
    <row r="35" spans="1:2">
      <c r="A35" s="7" t="s">
        <v>17</v>
      </c>
      <c r="B35" s="24">
        <v>38577.800000000003</v>
      </c>
    </row>
    <row r="36" spans="1:2">
      <c r="A36" s="5" t="s">
        <v>18</v>
      </c>
      <c r="B36" s="25">
        <v>105535</v>
      </c>
    </row>
    <row r="37" spans="1:2">
      <c r="A37" s="7" t="s">
        <v>19</v>
      </c>
      <c r="B37" s="24">
        <v>105535</v>
      </c>
    </row>
    <row r="38" spans="1:2">
      <c r="A38" s="5" t="s">
        <v>119</v>
      </c>
      <c r="B38" s="25">
        <v>360018.6</v>
      </c>
    </row>
    <row r="39" spans="1:2">
      <c r="A39" s="7" t="s">
        <v>120</v>
      </c>
      <c r="B39" s="24">
        <v>288897.59999999998</v>
      </c>
    </row>
    <row r="40" spans="1:2">
      <c r="A40" s="7" t="s">
        <v>121</v>
      </c>
      <c r="B40" s="24">
        <v>2852.2</v>
      </c>
    </row>
    <row r="41" spans="1:2">
      <c r="A41" s="7" t="s">
        <v>20</v>
      </c>
      <c r="B41" s="24">
        <v>871.2</v>
      </c>
    </row>
    <row r="42" spans="1:2">
      <c r="A42" s="7" t="s">
        <v>21</v>
      </c>
      <c r="B42" s="24">
        <v>185.1</v>
      </c>
    </row>
    <row r="43" spans="1:2">
      <c r="A43" s="7" t="s">
        <v>122</v>
      </c>
      <c r="B43" s="24">
        <v>12295</v>
      </c>
    </row>
    <row r="44" spans="1:2">
      <c r="A44" s="7" t="s">
        <v>123</v>
      </c>
      <c r="B44" s="24">
        <v>742.5</v>
      </c>
    </row>
    <row r="45" spans="1:2">
      <c r="A45" s="7" t="s">
        <v>22</v>
      </c>
      <c r="B45" s="24">
        <v>54175</v>
      </c>
    </row>
    <row r="46" spans="1:2">
      <c r="A46" s="5" t="s">
        <v>124</v>
      </c>
      <c r="B46" s="25">
        <f>+B47</f>
        <v>3122514.7</v>
      </c>
    </row>
    <row r="47" spans="1:2">
      <c r="A47" s="7" t="s">
        <v>125</v>
      </c>
      <c r="B47" s="24">
        <v>3122514.7</v>
      </c>
    </row>
    <row r="48" spans="1:2">
      <c r="A48" s="5" t="s">
        <v>126</v>
      </c>
      <c r="B48" s="25">
        <v>19784.3</v>
      </c>
    </row>
    <row r="49" spans="1:2">
      <c r="A49" s="7" t="s">
        <v>127</v>
      </c>
      <c r="B49" s="24">
        <v>19784.3</v>
      </c>
    </row>
    <row r="50" spans="1:2">
      <c r="A50" s="8" t="s">
        <v>30</v>
      </c>
      <c r="B50" s="24">
        <v>18104.3</v>
      </c>
    </row>
    <row r="51" spans="1:2">
      <c r="A51" s="7" t="s">
        <v>23</v>
      </c>
      <c r="B51" s="24">
        <v>1680</v>
      </c>
    </row>
    <row r="52" spans="1:2">
      <c r="A52" s="5" t="s">
        <v>128</v>
      </c>
      <c r="B52" s="25">
        <v>5277188.9000000004</v>
      </c>
    </row>
    <row r="53" spans="1:2">
      <c r="A53" s="5" t="s">
        <v>129</v>
      </c>
      <c r="B53" s="25">
        <v>4612188.9000000004</v>
      </c>
    </row>
    <row r="54" spans="1:2">
      <c r="A54" s="7" t="s">
        <v>130</v>
      </c>
      <c r="B54" s="24">
        <v>4612188.9000000004</v>
      </c>
    </row>
    <row r="55" spans="1:2">
      <c r="A55" s="5" t="s">
        <v>131</v>
      </c>
      <c r="B55" s="25">
        <v>665000</v>
      </c>
    </row>
    <row r="56" spans="1:2">
      <c r="A56" s="7" t="s">
        <v>132</v>
      </c>
      <c r="B56" s="24">
        <v>565000</v>
      </c>
    </row>
    <row r="57" spans="1:2">
      <c r="A57" s="7" t="s">
        <v>133</v>
      </c>
      <c r="B57" s="24">
        <v>100000</v>
      </c>
    </row>
    <row r="58" spans="1:2">
      <c r="A58" s="7" t="s">
        <v>134</v>
      </c>
      <c r="B58" s="4">
        <v>253</v>
      </c>
    </row>
    <row r="59" spans="1:2">
      <c r="A59" s="7" t="s">
        <v>24</v>
      </c>
      <c r="B59" s="4">
        <v>1</v>
      </c>
    </row>
    <row r="60" spans="1:2">
      <c r="A60" s="7" t="s">
        <v>135</v>
      </c>
      <c r="B60" s="4">
        <v>1</v>
      </c>
    </row>
    <row r="61" spans="1:2">
      <c r="A61" s="5" t="s">
        <v>25</v>
      </c>
      <c r="B61" s="6">
        <v>84</v>
      </c>
    </row>
    <row r="62" spans="1:2">
      <c r="A62" s="7" t="s">
        <v>26</v>
      </c>
      <c r="B62" s="4">
        <v>2</v>
      </c>
    </row>
    <row r="63" spans="1:2">
      <c r="A63" s="7" t="s">
        <v>136</v>
      </c>
      <c r="B63" s="4">
        <v>70</v>
      </c>
    </row>
    <row r="64" spans="1:2">
      <c r="A64" s="7" t="s">
        <v>137</v>
      </c>
      <c r="B64" s="4">
        <v>12</v>
      </c>
    </row>
    <row r="65" spans="1:2">
      <c r="A65" s="7" t="s">
        <v>27</v>
      </c>
      <c r="B65" s="4">
        <v>84</v>
      </c>
    </row>
    <row r="66" spans="1:2">
      <c r="A66" s="7" t="s">
        <v>138</v>
      </c>
      <c r="B66" s="4">
        <v>84</v>
      </c>
    </row>
    <row r="67" spans="1:2">
      <c r="A67" s="7" t="s">
        <v>28</v>
      </c>
      <c r="B67" s="4">
        <v>84</v>
      </c>
    </row>
    <row r="68" spans="1:2">
      <c r="A68" s="7" t="s">
        <v>29</v>
      </c>
      <c r="B68" s="4">
        <v>84</v>
      </c>
    </row>
  </sheetData>
  <mergeCells count="1">
    <mergeCell ref="A1:B1"/>
  </mergeCells>
  <pageMargins left="0.69" right="0.18" top="0.42" bottom="0.24" header="0.3" footer="0.21"/>
  <pageSetup paperSize="9" scale="90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pane xSplit="1" ySplit="3" topLeftCell="B43" activePane="bottomRight" state="frozen"/>
      <selection pane="topRight" activeCell="C1" sqref="C1"/>
      <selection pane="bottomLeft" activeCell="A11" sqref="A11"/>
      <selection pane="bottomRight" activeCell="A63" sqref="A63"/>
    </sheetView>
  </sheetViews>
  <sheetFormatPr defaultRowHeight="11.25"/>
  <cols>
    <col min="1" max="1" width="67.140625" style="9" customWidth="1"/>
    <col min="2" max="2" width="9.140625" style="23" bestFit="1" customWidth="1"/>
    <col min="3" max="14" width="9" style="9" bestFit="1" customWidth="1"/>
    <col min="15" max="16384" width="9.140625" style="9"/>
  </cols>
  <sheetData>
    <row r="1" spans="1:14" ht="15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4">
      <c r="A3" s="10" t="s">
        <v>0</v>
      </c>
      <c r="B3" s="11" t="s">
        <v>32</v>
      </c>
      <c r="C3" s="10" t="s">
        <v>33</v>
      </c>
      <c r="D3" s="10" t="s">
        <v>34</v>
      </c>
      <c r="E3" s="10" t="s">
        <v>35</v>
      </c>
      <c r="F3" s="10" t="s">
        <v>36</v>
      </c>
      <c r="G3" s="10" t="s">
        <v>37</v>
      </c>
      <c r="H3" s="10" t="s">
        <v>38</v>
      </c>
      <c r="I3" s="10" t="s">
        <v>39</v>
      </c>
      <c r="J3" s="10" t="s">
        <v>40</v>
      </c>
      <c r="K3" s="10" t="s">
        <v>41</v>
      </c>
      <c r="L3" s="10" t="s">
        <v>42</v>
      </c>
      <c r="M3" s="10" t="s">
        <v>43</v>
      </c>
      <c r="N3" s="10" t="s">
        <v>44</v>
      </c>
    </row>
    <row r="4" spans="1:14" s="14" customFormat="1">
      <c r="A4" s="12" t="s">
        <v>45</v>
      </c>
      <c r="B4" s="13">
        <f>B5</f>
        <v>5257188.9000000004</v>
      </c>
      <c r="C4" s="13">
        <f t="shared" ref="C4:N5" si="0">C5</f>
        <v>345703.60416666674</v>
      </c>
      <c r="D4" s="13">
        <f t="shared" si="0"/>
        <v>500212.3125</v>
      </c>
      <c r="E4" s="13">
        <f t="shared" si="0"/>
        <v>468458.21250000002</v>
      </c>
      <c r="F4" s="13">
        <f t="shared" si="0"/>
        <v>512854.0458333334</v>
      </c>
      <c r="G4" s="13">
        <f t="shared" si="0"/>
        <v>456886.61249999999</v>
      </c>
      <c r="H4" s="13">
        <f t="shared" si="0"/>
        <v>458168.30833333335</v>
      </c>
      <c r="I4" s="13">
        <f t="shared" si="0"/>
        <v>425484.57500000001</v>
      </c>
      <c r="J4" s="13">
        <f t="shared" si="0"/>
        <v>425484.57500000001</v>
      </c>
      <c r="K4" s="13">
        <f t="shared" si="0"/>
        <v>448236.40833333333</v>
      </c>
      <c r="L4" s="13">
        <f t="shared" si="0"/>
        <v>406098.5458333334</v>
      </c>
      <c r="M4" s="13">
        <f t="shared" si="0"/>
        <v>406098.5458333334</v>
      </c>
      <c r="N4" s="13">
        <f t="shared" si="0"/>
        <v>403503.13750000007</v>
      </c>
    </row>
    <row r="5" spans="1:14" s="14" customFormat="1">
      <c r="A5" s="15" t="s">
        <v>46</v>
      </c>
      <c r="B5" s="16">
        <f>B6</f>
        <v>5257188.9000000004</v>
      </c>
      <c r="C5" s="16">
        <f t="shared" si="0"/>
        <v>345703.60416666674</v>
      </c>
      <c r="D5" s="16">
        <f t="shared" si="0"/>
        <v>500212.3125</v>
      </c>
      <c r="E5" s="16">
        <f t="shared" si="0"/>
        <v>468458.21250000002</v>
      </c>
      <c r="F5" s="16">
        <f t="shared" si="0"/>
        <v>512854.0458333334</v>
      </c>
      <c r="G5" s="16">
        <f t="shared" si="0"/>
        <v>456886.61249999999</v>
      </c>
      <c r="H5" s="16">
        <f t="shared" si="0"/>
        <v>458168.30833333335</v>
      </c>
      <c r="I5" s="16">
        <f t="shared" si="0"/>
        <v>425484.57500000001</v>
      </c>
      <c r="J5" s="16">
        <f t="shared" si="0"/>
        <v>425484.57500000001</v>
      </c>
      <c r="K5" s="16">
        <f t="shared" si="0"/>
        <v>448236.40833333333</v>
      </c>
      <c r="L5" s="16">
        <f t="shared" si="0"/>
        <v>406098.5458333334</v>
      </c>
      <c r="M5" s="16">
        <f t="shared" si="0"/>
        <v>406098.5458333334</v>
      </c>
      <c r="N5" s="16">
        <f t="shared" si="0"/>
        <v>403503.13750000007</v>
      </c>
    </row>
    <row r="6" spans="1:14" s="14" customFormat="1">
      <c r="A6" s="15" t="s">
        <v>47</v>
      </c>
      <c r="B6" s="16">
        <f>B7+B46</f>
        <v>5257188.9000000004</v>
      </c>
      <c r="C6" s="16">
        <f t="shared" ref="C6:N6" si="1">C7+C46</f>
        <v>345703.60416666674</v>
      </c>
      <c r="D6" s="16">
        <f t="shared" si="1"/>
        <v>500212.3125</v>
      </c>
      <c r="E6" s="16">
        <f t="shared" si="1"/>
        <v>468458.21250000002</v>
      </c>
      <c r="F6" s="16">
        <f t="shared" si="1"/>
        <v>512854.0458333334</v>
      </c>
      <c r="G6" s="16">
        <f>G7+G46</f>
        <v>456886.61249999999</v>
      </c>
      <c r="H6" s="16">
        <f t="shared" si="1"/>
        <v>458168.30833333335</v>
      </c>
      <c r="I6" s="16">
        <f t="shared" si="1"/>
        <v>425484.57500000001</v>
      </c>
      <c r="J6" s="16">
        <f t="shared" si="1"/>
        <v>425484.57500000001</v>
      </c>
      <c r="K6" s="16">
        <f t="shared" si="1"/>
        <v>448236.40833333333</v>
      </c>
      <c r="L6" s="16">
        <f t="shared" si="1"/>
        <v>406098.5458333334</v>
      </c>
      <c r="M6" s="16">
        <f t="shared" si="1"/>
        <v>406098.5458333334</v>
      </c>
      <c r="N6" s="16">
        <f t="shared" si="1"/>
        <v>403503.13750000007</v>
      </c>
    </row>
    <row r="7" spans="1:14" s="14" customFormat="1">
      <c r="A7" s="15" t="s">
        <v>48</v>
      </c>
      <c r="B7" s="16">
        <f>B8+B13+B19+B23+B29+B31+B34+B36+B44</f>
        <v>5237404.6000000006</v>
      </c>
      <c r="C7" s="16">
        <f t="shared" ref="C7:N7" si="2">C8+C13+C19+C23+C29+C31+C34+C36+C44</f>
        <v>344023.60416666674</v>
      </c>
      <c r="D7" s="16">
        <f t="shared" si="2"/>
        <v>500212.3125</v>
      </c>
      <c r="E7" s="16">
        <f t="shared" si="2"/>
        <v>468458.21250000002</v>
      </c>
      <c r="F7" s="16">
        <f t="shared" si="2"/>
        <v>512854.0458333334</v>
      </c>
      <c r="G7" s="16">
        <f t="shared" si="2"/>
        <v>438782.3125</v>
      </c>
      <c r="H7" s="16">
        <f t="shared" si="2"/>
        <v>458168.30833333335</v>
      </c>
      <c r="I7" s="16">
        <f t="shared" si="2"/>
        <v>425484.57500000001</v>
      </c>
      <c r="J7" s="16">
        <f t="shared" si="2"/>
        <v>425484.57500000001</v>
      </c>
      <c r="K7" s="16">
        <f t="shared" si="2"/>
        <v>448236.40833333333</v>
      </c>
      <c r="L7" s="16">
        <f t="shared" si="2"/>
        <v>406098.5458333334</v>
      </c>
      <c r="M7" s="16">
        <f t="shared" si="2"/>
        <v>406098.5458333334</v>
      </c>
      <c r="N7" s="16">
        <f t="shared" si="2"/>
        <v>403503.13750000007</v>
      </c>
    </row>
    <row r="8" spans="1:14">
      <c r="A8" s="17" t="s">
        <v>49</v>
      </c>
      <c r="B8" s="18">
        <f>B9+B10+B11+B12</f>
        <v>1207986.0000000002</v>
      </c>
      <c r="C8" s="18">
        <f t="shared" ref="C8:N8" si="3">C9+C10+C11+C12</f>
        <v>100665.5</v>
      </c>
      <c r="D8" s="18">
        <f t="shared" si="3"/>
        <v>100665.5</v>
      </c>
      <c r="E8" s="18">
        <f t="shared" si="3"/>
        <v>100665.5</v>
      </c>
      <c r="F8" s="18">
        <f t="shared" si="3"/>
        <v>100665.5</v>
      </c>
      <c r="G8" s="18">
        <f t="shared" si="3"/>
        <v>100665.5</v>
      </c>
      <c r="H8" s="18">
        <f t="shared" si="3"/>
        <v>100665.5</v>
      </c>
      <c r="I8" s="18">
        <f t="shared" si="3"/>
        <v>100665.5</v>
      </c>
      <c r="J8" s="18">
        <f t="shared" si="3"/>
        <v>100665.5</v>
      </c>
      <c r="K8" s="18">
        <f t="shared" si="3"/>
        <v>100665.5</v>
      </c>
      <c r="L8" s="18">
        <f t="shared" si="3"/>
        <v>100665.5</v>
      </c>
      <c r="M8" s="18">
        <f t="shared" si="3"/>
        <v>100665.5</v>
      </c>
      <c r="N8" s="18">
        <f t="shared" si="3"/>
        <v>100665.5</v>
      </c>
    </row>
    <row r="9" spans="1:14">
      <c r="A9" s="19" t="s">
        <v>50</v>
      </c>
      <c r="B9" s="20">
        <v>772371.3</v>
      </c>
      <c r="C9" s="21">
        <f>B9/12*1</f>
        <v>64364.275000000001</v>
      </c>
      <c r="D9" s="21">
        <f>B9/12*1</f>
        <v>64364.275000000001</v>
      </c>
      <c r="E9" s="21">
        <f>B9/12*1</f>
        <v>64364.275000000001</v>
      </c>
      <c r="F9" s="21">
        <f>B9/12*1</f>
        <v>64364.275000000001</v>
      </c>
      <c r="G9" s="21">
        <f>B9/12*1</f>
        <v>64364.275000000001</v>
      </c>
      <c r="H9" s="21">
        <f>B9/12*1</f>
        <v>64364.275000000001</v>
      </c>
      <c r="I9" s="21">
        <f>B9/12*1</f>
        <v>64364.275000000001</v>
      </c>
      <c r="J9" s="21">
        <f>B9/12*1</f>
        <v>64364.275000000001</v>
      </c>
      <c r="K9" s="21">
        <f>B9/12*1</f>
        <v>64364.275000000001</v>
      </c>
      <c r="L9" s="21">
        <f>B9/12*1</f>
        <v>64364.275000000001</v>
      </c>
      <c r="M9" s="21">
        <f>B9/12*1</f>
        <v>64364.275000000001</v>
      </c>
      <c r="N9" s="21">
        <f>B9/12*1</f>
        <v>64364.275000000001</v>
      </c>
    </row>
    <row r="10" spans="1:14">
      <c r="A10" s="19" t="s">
        <v>51</v>
      </c>
      <c r="B10" s="20">
        <v>234210.9</v>
      </c>
      <c r="C10" s="21">
        <f>B10/12*1</f>
        <v>19517.575000000001</v>
      </c>
      <c r="D10" s="21">
        <f>B10/12*1</f>
        <v>19517.575000000001</v>
      </c>
      <c r="E10" s="21">
        <f>B10/12*1</f>
        <v>19517.575000000001</v>
      </c>
      <c r="F10" s="21">
        <f>B10/12*1</f>
        <v>19517.575000000001</v>
      </c>
      <c r="G10" s="21">
        <f>B10/12*1</f>
        <v>19517.575000000001</v>
      </c>
      <c r="H10" s="21">
        <f>B10/12*1</f>
        <v>19517.575000000001</v>
      </c>
      <c r="I10" s="21">
        <f>B10/12*1</f>
        <v>19517.575000000001</v>
      </c>
      <c r="J10" s="21">
        <f>B10/12*1</f>
        <v>19517.575000000001</v>
      </c>
      <c r="K10" s="21">
        <f>B10/12*1</f>
        <v>19517.575000000001</v>
      </c>
      <c r="L10" s="21">
        <f>B10/12*1</f>
        <v>19517.575000000001</v>
      </c>
      <c r="M10" s="21">
        <f>B10/12*1</f>
        <v>19517.575000000001</v>
      </c>
      <c r="N10" s="21">
        <f>B10/12*1</f>
        <v>19517.575000000001</v>
      </c>
    </row>
    <row r="11" spans="1:14">
      <c r="A11" s="19" t="s">
        <v>52</v>
      </c>
      <c r="B11" s="20">
        <v>129888</v>
      </c>
      <c r="C11" s="21">
        <f>B11/12*1</f>
        <v>10824</v>
      </c>
      <c r="D11" s="21">
        <f>B11/12*1</f>
        <v>10824</v>
      </c>
      <c r="E11" s="21">
        <f>B11/12*1</f>
        <v>10824</v>
      </c>
      <c r="F11" s="21">
        <f>B11/12*1</f>
        <v>10824</v>
      </c>
      <c r="G11" s="21">
        <f>B11/12*1</f>
        <v>10824</v>
      </c>
      <c r="H11" s="21">
        <f>B11/12*1</f>
        <v>10824</v>
      </c>
      <c r="I11" s="21">
        <f>B11/12*1</f>
        <v>10824</v>
      </c>
      <c r="J11" s="21">
        <f>B11/12*1</f>
        <v>10824</v>
      </c>
      <c r="K11" s="21">
        <f>B11/12*1</f>
        <v>10824</v>
      </c>
      <c r="L11" s="21">
        <f>B11/12*1</f>
        <v>10824</v>
      </c>
      <c r="M11" s="21">
        <f>B11/12*1</f>
        <v>10824</v>
      </c>
      <c r="N11" s="21">
        <f>B11/12*1</f>
        <v>10824</v>
      </c>
    </row>
    <row r="12" spans="1:14">
      <c r="A12" s="19" t="s">
        <v>53</v>
      </c>
      <c r="B12" s="20">
        <v>71515.8</v>
      </c>
      <c r="C12" s="21">
        <f>B12/12*1</f>
        <v>5959.6500000000005</v>
      </c>
      <c r="D12" s="21">
        <f>B12/12*1</f>
        <v>5959.6500000000005</v>
      </c>
      <c r="E12" s="21">
        <f>B12/12*1</f>
        <v>5959.6500000000005</v>
      </c>
      <c r="F12" s="21">
        <f>B12/12*1</f>
        <v>5959.6500000000005</v>
      </c>
      <c r="G12" s="21">
        <f>B12/12*1</f>
        <v>5959.6500000000005</v>
      </c>
      <c r="H12" s="21">
        <f>B12/12*1</f>
        <v>5959.6500000000005</v>
      </c>
      <c r="I12" s="21">
        <f>B12/12*1</f>
        <v>5959.6500000000005</v>
      </c>
      <c r="J12" s="21">
        <f>B12/12*1</f>
        <v>5959.6500000000005</v>
      </c>
      <c r="K12" s="21">
        <f>B12/12*1</f>
        <v>5959.6500000000005</v>
      </c>
      <c r="L12" s="21">
        <f>B12/12*1</f>
        <v>5959.6500000000005</v>
      </c>
      <c r="M12" s="21">
        <f>B12/12*1</f>
        <v>5959.6500000000005</v>
      </c>
      <c r="N12" s="21">
        <f>B12/12*1</f>
        <v>5959.6500000000005</v>
      </c>
    </row>
    <row r="13" spans="1:14">
      <c r="A13" s="17" t="s">
        <v>54</v>
      </c>
      <c r="B13" s="18">
        <f>B14+B15+B16+B17+B18</f>
        <v>162644.70000000001</v>
      </c>
      <c r="C13" s="18">
        <f t="shared" ref="C13:N13" si="4">C14+C15+C16+C17+C18</f>
        <v>13553.724999999999</v>
      </c>
      <c r="D13" s="18">
        <f t="shared" si="4"/>
        <v>13553.724999999999</v>
      </c>
      <c r="E13" s="18">
        <f t="shared" si="4"/>
        <v>13553.724999999999</v>
      </c>
      <c r="F13" s="18">
        <f t="shared" si="4"/>
        <v>13553.724999999999</v>
      </c>
      <c r="G13" s="18">
        <f t="shared" si="4"/>
        <v>13553.724999999999</v>
      </c>
      <c r="H13" s="18">
        <f t="shared" si="4"/>
        <v>13553.724999999999</v>
      </c>
      <c r="I13" s="18">
        <f t="shared" si="4"/>
        <v>13553.724999999999</v>
      </c>
      <c r="J13" s="18">
        <f t="shared" si="4"/>
        <v>13553.724999999999</v>
      </c>
      <c r="K13" s="18">
        <f t="shared" si="4"/>
        <v>13553.724999999999</v>
      </c>
      <c r="L13" s="18">
        <f t="shared" si="4"/>
        <v>13553.724999999999</v>
      </c>
      <c r="M13" s="18">
        <f t="shared" si="4"/>
        <v>13553.724999999999</v>
      </c>
      <c r="N13" s="18">
        <f t="shared" si="4"/>
        <v>13553.724999999999</v>
      </c>
    </row>
    <row r="14" spans="1:14">
      <c r="A14" s="19" t="s">
        <v>55</v>
      </c>
      <c r="B14" s="20">
        <v>114453.7</v>
      </c>
      <c r="C14" s="21">
        <f>B14/12*1</f>
        <v>9537.8083333333325</v>
      </c>
      <c r="D14" s="21">
        <f>B14/12*1</f>
        <v>9537.8083333333325</v>
      </c>
      <c r="E14" s="21">
        <f>B14/12*1</f>
        <v>9537.8083333333325</v>
      </c>
      <c r="F14" s="21">
        <f>B14/12*1</f>
        <v>9537.8083333333325</v>
      </c>
      <c r="G14" s="21">
        <f>B14/12*1</f>
        <v>9537.8083333333325</v>
      </c>
      <c r="H14" s="21">
        <f>B14/12*1</f>
        <v>9537.8083333333325</v>
      </c>
      <c r="I14" s="21">
        <f>B14/12*1</f>
        <v>9537.8083333333325</v>
      </c>
      <c r="J14" s="21">
        <f>B14/12*1</f>
        <v>9537.8083333333325</v>
      </c>
      <c r="K14" s="21">
        <f>B14/12*1</f>
        <v>9537.8083333333325</v>
      </c>
      <c r="L14" s="21">
        <f>B14/12*1</f>
        <v>9537.8083333333325</v>
      </c>
      <c r="M14" s="21">
        <f>B14/12*1</f>
        <v>9537.8083333333325</v>
      </c>
      <c r="N14" s="21">
        <f>B14/12*1</f>
        <v>9537.8083333333325</v>
      </c>
    </row>
    <row r="15" spans="1:14">
      <c r="A15" s="19" t="s">
        <v>56</v>
      </c>
      <c r="B15" s="20">
        <v>12047.8</v>
      </c>
      <c r="C15" s="21">
        <f>B15/12*1</f>
        <v>1003.9833333333332</v>
      </c>
      <c r="D15" s="21">
        <f>B15/12*1</f>
        <v>1003.9833333333332</v>
      </c>
      <c r="E15" s="21">
        <f>B15/12*1</f>
        <v>1003.9833333333332</v>
      </c>
      <c r="F15" s="21">
        <f>B15/12*1</f>
        <v>1003.9833333333332</v>
      </c>
      <c r="G15" s="21">
        <f>B15/12*1</f>
        <v>1003.9833333333332</v>
      </c>
      <c r="H15" s="21">
        <f>B15/12*1</f>
        <v>1003.9833333333332</v>
      </c>
      <c r="I15" s="21">
        <f>B15/12*1</f>
        <v>1003.9833333333332</v>
      </c>
      <c r="J15" s="21">
        <f>B15/12*1</f>
        <v>1003.9833333333332</v>
      </c>
      <c r="K15" s="21">
        <f>B15/12*1</f>
        <v>1003.9833333333332</v>
      </c>
      <c r="L15" s="21">
        <f>B15/12*1</f>
        <v>1003.9833333333332</v>
      </c>
      <c r="M15" s="21">
        <f>B15/12*1</f>
        <v>1003.9833333333332</v>
      </c>
      <c r="N15" s="21">
        <f>B15/12*1</f>
        <v>1003.9833333333332</v>
      </c>
    </row>
    <row r="16" spans="1:14">
      <c r="A16" s="19" t="s">
        <v>57</v>
      </c>
      <c r="B16" s="20">
        <v>9638.2000000000007</v>
      </c>
      <c r="C16" s="21">
        <f>B16/12*1</f>
        <v>803.18333333333339</v>
      </c>
      <c r="D16" s="21">
        <f>B16/12*1</f>
        <v>803.18333333333339</v>
      </c>
      <c r="E16" s="21">
        <f>B16/12*1</f>
        <v>803.18333333333339</v>
      </c>
      <c r="F16" s="21">
        <f>B16/12*1</f>
        <v>803.18333333333339</v>
      </c>
      <c r="G16" s="21">
        <f>B16/12*1</f>
        <v>803.18333333333339</v>
      </c>
      <c r="H16" s="21">
        <f>B16/12*1</f>
        <v>803.18333333333339</v>
      </c>
      <c r="I16" s="21">
        <f>B16/12*1</f>
        <v>803.18333333333339</v>
      </c>
      <c r="J16" s="21">
        <f>B16/12*1</f>
        <v>803.18333333333339</v>
      </c>
      <c r="K16" s="21">
        <f>B16/12*1</f>
        <v>803.18333333333339</v>
      </c>
      <c r="L16" s="21">
        <f>B16/12*1</f>
        <v>803.18333333333339</v>
      </c>
      <c r="M16" s="21">
        <f>B16/12*1</f>
        <v>803.18333333333339</v>
      </c>
      <c r="N16" s="21">
        <f>B16/12*1</f>
        <v>803.18333333333339</v>
      </c>
    </row>
    <row r="17" spans="1:14">
      <c r="A17" s="19" t="s">
        <v>58</v>
      </c>
      <c r="B17" s="20">
        <v>2409.5</v>
      </c>
      <c r="C17" s="21">
        <f>B17/12*1</f>
        <v>200.79166666666666</v>
      </c>
      <c r="D17" s="21">
        <f>B17/12*1</f>
        <v>200.79166666666666</v>
      </c>
      <c r="E17" s="21">
        <f>B17/12*1</f>
        <v>200.79166666666666</v>
      </c>
      <c r="F17" s="21">
        <f>B17/12*1</f>
        <v>200.79166666666666</v>
      </c>
      <c r="G17" s="21">
        <f>B17/12*1</f>
        <v>200.79166666666666</v>
      </c>
      <c r="H17" s="21">
        <f>B17/12*1</f>
        <v>200.79166666666666</v>
      </c>
      <c r="I17" s="21">
        <f>B17/12*1</f>
        <v>200.79166666666666</v>
      </c>
      <c r="J17" s="21">
        <f>B17/12*1</f>
        <v>200.79166666666666</v>
      </c>
      <c r="K17" s="21">
        <f>B17/12*1</f>
        <v>200.79166666666666</v>
      </c>
      <c r="L17" s="21">
        <f>B17/12*1</f>
        <v>200.79166666666666</v>
      </c>
      <c r="M17" s="21">
        <f>B17/12*1</f>
        <v>200.79166666666666</v>
      </c>
      <c r="N17" s="21">
        <f>B17/12*1</f>
        <v>200.79166666666666</v>
      </c>
    </row>
    <row r="18" spans="1:14">
      <c r="A18" s="19" t="s">
        <v>59</v>
      </c>
      <c r="B18" s="20">
        <v>24095.5</v>
      </c>
      <c r="C18" s="21">
        <f>B18/12*1</f>
        <v>2007.9583333333333</v>
      </c>
      <c r="D18" s="21">
        <f>B18/12*1</f>
        <v>2007.9583333333333</v>
      </c>
      <c r="E18" s="21">
        <f>B18/12*1</f>
        <v>2007.9583333333333</v>
      </c>
      <c r="F18" s="21">
        <f>B18/12*1</f>
        <v>2007.9583333333333</v>
      </c>
      <c r="G18" s="21">
        <f>B18/12*1</f>
        <v>2007.9583333333333</v>
      </c>
      <c r="H18" s="21">
        <f>B18/12*1</f>
        <v>2007.9583333333333</v>
      </c>
      <c r="I18" s="21">
        <f>B18/12*1</f>
        <v>2007.9583333333333</v>
      </c>
      <c r="J18" s="21">
        <f>B18/12*1</f>
        <v>2007.9583333333333</v>
      </c>
      <c r="K18" s="21">
        <f>B18/12*1</f>
        <v>2007.9583333333333</v>
      </c>
      <c r="L18" s="21">
        <f>B18/12*1</f>
        <v>2007.9583333333333</v>
      </c>
      <c r="M18" s="21">
        <f>B18/12*1</f>
        <v>2007.9583333333333</v>
      </c>
      <c r="N18" s="21">
        <f>B18/12*1</f>
        <v>2007.9583333333333</v>
      </c>
    </row>
    <row r="19" spans="1:14">
      <c r="A19" s="17" t="s">
        <v>60</v>
      </c>
      <c r="B19" s="18">
        <f>B20+B21+B22</f>
        <v>96106.400000000009</v>
      </c>
      <c r="C19" s="18">
        <f t="shared" ref="C19:N19" si="5">C20+C21+C22</f>
        <v>9130.7791666666672</v>
      </c>
      <c r="D19" s="18">
        <f t="shared" si="5"/>
        <v>9130.7791666666672</v>
      </c>
      <c r="E19" s="18">
        <f t="shared" si="5"/>
        <v>9130.7791666666672</v>
      </c>
      <c r="F19" s="18">
        <f t="shared" si="5"/>
        <v>9130.7791666666672</v>
      </c>
      <c r="G19" s="18">
        <f t="shared" si="5"/>
        <v>9130.7791666666672</v>
      </c>
      <c r="H19" s="18">
        <f t="shared" si="5"/>
        <v>5765.0416666666661</v>
      </c>
      <c r="I19" s="18">
        <f t="shared" si="5"/>
        <v>5765.0416666666661</v>
      </c>
      <c r="J19" s="18">
        <f t="shared" si="5"/>
        <v>5765.0416666666661</v>
      </c>
      <c r="K19" s="18">
        <f t="shared" si="5"/>
        <v>5765.0416666666661</v>
      </c>
      <c r="L19" s="18">
        <f t="shared" si="5"/>
        <v>9130.7791666666672</v>
      </c>
      <c r="M19" s="18">
        <f t="shared" si="5"/>
        <v>9130.7791666666672</v>
      </c>
      <c r="N19" s="18">
        <f t="shared" si="5"/>
        <v>9130.7791666666672</v>
      </c>
    </row>
    <row r="20" spans="1:14">
      <c r="A20" s="19" t="s">
        <v>61</v>
      </c>
      <c r="B20" s="20">
        <v>44485.7</v>
      </c>
      <c r="C20" s="21">
        <f>B20/12*1</f>
        <v>3707.1416666666664</v>
      </c>
      <c r="D20" s="21">
        <f>B20/12*1</f>
        <v>3707.1416666666664</v>
      </c>
      <c r="E20" s="21">
        <f>B20/12*1</f>
        <v>3707.1416666666664</v>
      </c>
      <c r="F20" s="21">
        <f>B20/12*1</f>
        <v>3707.1416666666664</v>
      </c>
      <c r="G20" s="21">
        <f>B20/12*1</f>
        <v>3707.1416666666664</v>
      </c>
      <c r="H20" s="21">
        <f>B20/12*1</f>
        <v>3707.1416666666664</v>
      </c>
      <c r="I20" s="21">
        <f>B20/12*1</f>
        <v>3707.1416666666664</v>
      </c>
      <c r="J20" s="21">
        <f>B20/12*1</f>
        <v>3707.1416666666664</v>
      </c>
      <c r="K20" s="21">
        <f>B20/12*1</f>
        <v>3707.1416666666664</v>
      </c>
      <c r="L20" s="21">
        <f>B20/12*1</f>
        <v>3707.1416666666664</v>
      </c>
      <c r="M20" s="21">
        <f>B20/12*1</f>
        <v>3707.1416666666664</v>
      </c>
      <c r="N20" s="21">
        <f>B20/12*1</f>
        <v>3707.1416666666664</v>
      </c>
    </row>
    <row r="21" spans="1:14">
      <c r="A21" s="19" t="s">
        <v>62</v>
      </c>
      <c r="B21" s="20">
        <v>26925.9</v>
      </c>
      <c r="C21" s="21">
        <f>B21/8*1</f>
        <v>3365.7375000000002</v>
      </c>
      <c r="D21" s="21">
        <f>B21/8*1</f>
        <v>3365.7375000000002</v>
      </c>
      <c r="E21" s="21">
        <f>B21/8*1</f>
        <v>3365.7375000000002</v>
      </c>
      <c r="F21" s="21">
        <f>B21/8*1</f>
        <v>3365.7375000000002</v>
      </c>
      <c r="G21" s="21">
        <f>B21/8*1</f>
        <v>3365.7375000000002</v>
      </c>
      <c r="H21" s="22">
        <v>0</v>
      </c>
      <c r="I21" s="22">
        <v>0</v>
      </c>
      <c r="J21" s="22">
        <v>0</v>
      </c>
      <c r="K21" s="22">
        <v>0</v>
      </c>
      <c r="L21" s="21">
        <f>B21/8*1</f>
        <v>3365.7375000000002</v>
      </c>
      <c r="M21" s="21">
        <f>B21/8*1</f>
        <v>3365.7375000000002</v>
      </c>
      <c r="N21" s="21">
        <f>B21/8*1</f>
        <v>3365.7375000000002</v>
      </c>
    </row>
    <row r="22" spans="1:14">
      <c r="A22" s="19" t="s">
        <v>63</v>
      </c>
      <c r="B22" s="20">
        <v>24694.799999999999</v>
      </c>
      <c r="C22" s="21">
        <f>B22/12*1</f>
        <v>2057.9</v>
      </c>
      <c r="D22" s="21">
        <f>B22/12*1</f>
        <v>2057.9</v>
      </c>
      <c r="E22" s="21">
        <f>B22/12*1</f>
        <v>2057.9</v>
      </c>
      <c r="F22" s="21">
        <f>B22/12*1</f>
        <v>2057.9</v>
      </c>
      <c r="G22" s="21">
        <f>B22/12*1</f>
        <v>2057.9</v>
      </c>
      <c r="H22" s="21">
        <f>B22/12*1</f>
        <v>2057.9</v>
      </c>
      <c r="I22" s="21">
        <f>B22/12*1</f>
        <v>2057.9</v>
      </c>
      <c r="J22" s="21">
        <f>B22/12*1</f>
        <v>2057.9</v>
      </c>
      <c r="K22" s="21">
        <f>B22/12*1</f>
        <v>2057.9</v>
      </c>
      <c r="L22" s="21">
        <f>B22/12*1</f>
        <v>2057.9</v>
      </c>
      <c r="M22" s="21">
        <f>B22/12*1</f>
        <v>2057.9</v>
      </c>
      <c r="N22" s="21">
        <f>B22/12*1</f>
        <v>2057.9</v>
      </c>
    </row>
    <row r="23" spans="1:14">
      <c r="A23" s="17" t="s">
        <v>64</v>
      </c>
      <c r="B23" s="18">
        <f>B24+B25+B26+B27+B28</f>
        <v>68396.3</v>
      </c>
      <c r="C23" s="18">
        <f t="shared" ref="C23:N23" si="6">C24+C25+C26+C27+C28</f>
        <v>6975.083333333333</v>
      </c>
      <c r="D23" s="18">
        <f t="shared" si="6"/>
        <v>5699.6916666666666</v>
      </c>
      <c r="E23" s="18">
        <f t="shared" si="6"/>
        <v>5699.6916666666666</v>
      </c>
      <c r="F23" s="18">
        <f t="shared" si="6"/>
        <v>7019.6916666666666</v>
      </c>
      <c r="G23" s="18">
        <f t="shared" si="6"/>
        <v>5699.6916666666666</v>
      </c>
      <c r="H23" s="18">
        <f t="shared" si="6"/>
        <v>5699.6916666666666</v>
      </c>
      <c r="I23" s="18">
        <f t="shared" si="6"/>
        <v>5699.6916666666666</v>
      </c>
      <c r="J23" s="18">
        <f t="shared" si="6"/>
        <v>5699.6916666666666</v>
      </c>
      <c r="K23" s="18">
        <f t="shared" si="6"/>
        <v>5699.6916666666666</v>
      </c>
      <c r="L23" s="18">
        <f t="shared" si="6"/>
        <v>5699.6916666666666</v>
      </c>
      <c r="M23" s="18">
        <f t="shared" si="6"/>
        <v>5699.6916666666666</v>
      </c>
      <c r="N23" s="18">
        <f t="shared" si="6"/>
        <v>3104.2833333333338</v>
      </c>
    </row>
    <row r="24" spans="1:14">
      <c r="A24" s="19" t="s">
        <v>65</v>
      </c>
      <c r="B24" s="20">
        <v>15304.9</v>
      </c>
      <c r="C24" s="21">
        <v>2550.8000000000002</v>
      </c>
      <c r="D24" s="21">
        <f>B24/12*1</f>
        <v>1275.4083333333333</v>
      </c>
      <c r="E24" s="21">
        <f>B24/12*1</f>
        <v>1275.4083333333333</v>
      </c>
      <c r="F24" s="21">
        <f>B24/12*1</f>
        <v>1275.4083333333333</v>
      </c>
      <c r="G24" s="21">
        <f>B24/12*1</f>
        <v>1275.4083333333333</v>
      </c>
      <c r="H24" s="21">
        <f>B24/12*1</f>
        <v>1275.4083333333333</v>
      </c>
      <c r="I24" s="21">
        <f>B24/12*1</f>
        <v>1275.4083333333333</v>
      </c>
      <c r="J24" s="21">
        <f>B24/12*1</f>
        <v>1275.4083333333333</v>
      </c>
      <c r="K24" s="21">
        <f>B24/12*1</f>
        <v>1275.4083333333333</v>
      </c>
      <c r="L24" s="21">
        <f>B24/12*1</f>
        <v>1275.4083333333333</v>
      </c>
      <c r="M24" s="21">
        <f>B24/12*1</f>
        <v>1275.4083333333333</v>
      </c>
      <c r="N24" s="22">
        <v>0</v>
      </c>
    </row>
    <row r="25" spans="1:14">
      <c r="A25" s="19" t="s">
        <v>66</v>
      </c>
      <c r="B25" s="20">
        <v>15840</v>
      </c>
      <c r="C25" s="21">
        <f>B25/12*1</f>
        <v>1320</v>
      </c>
      <c r="D25" s="21">
        <f>B25/12*1</f>
        <v>1320</v>
      </c>
      <c r="E25" s="21">
        <f>B25/12*1</f>
        <v>1320</v>
      </c>
      <c r="F25" s="21">
        <v>2640</v>
      </c>
      <c r="G25" s="21">
        <f>B25/12*1</f>
        <v>1320</v>
      </c>
      <c r="H25" s="21">
        <f>B25/12*1</f>
        <v>1320</v>
      </c>
      <c r="I25" s="21">
        <f>B25/12*1</f>
        <v>1320</v>
      </c>
      <c r="J25" s="21">
        <f>B25/12*1</f>
        <v>1320</v>
      </c>
      <c r="K25" s="21">
        <f>B25/12*1</f>
        <v>1320</v>
      </c>
      <c r="L25" s="21">
        <f>B25/12*1</f>
        <v>1320</v>
      </c>
      <c r="M25" s="21">
        <f>B25/12*1</f>
        <v>1320</v>
      </c>
      <c r="N25" s="22">
        <v>0</v>
      </c>
    </row>
    <row r="26" spans="1:14">
      <c r="A26" s="19" t="s">
        <v>67</v>
      </c>
      <c r="B26" s="20">
        <v>12069.2</v>
      </c>
      <c r="C26" s="21">
        <f>B26/12*1</f>
        <v>1005.7666666666668</v>
      </c>
      <c r="D26" s="21">
        <f>B26/12*1</f>
        <v>1005.7666666666668</v>
      </c>
      <c r="E26" s="21">
        <f>B26/12*1</f>
        <v>1005.7666666666668</v>
      </c>
      <c r="F26" s="21">
        <f>B26/12*1</f>
        <v>1005.7666666666668</v>
      </c>
      <c r="G26" s="21">
        <f>B26/12*1</f>
        <v>1005.7666666666668</v>
      </c>
      <c r="H26" s="21">
        <f>B26/12*1</f>
        <v>1005.7666666666668</v>
      </c>
      <c r="I26" s="21">
        <f>B26/12*1</f>
        <v>1005.7666666666668</v>
      </c>
      <c r="J26" s="21">
        <f>B26/12*1</f>
        <v>1005.7666666666668</v>
      </c>
      <c r="K26" s="21">
        <f>B26/12*1</f>
        <v>1005.7666666666668</v>
      </c>
      <c r="L26" s="21">
        <f>B26/12*1</f>
        <v>1005.7666666666668</v>
      </c>
      <c r="M26" s="21">
        <f>B26/12*1</f>
        <v>1005.7666666666668</v>
      </c>
      <c r="N26" s="21">
        <f>B26/12*1</f>
        <v>1005.7666666666668</v>
      </c>
    </row>
    <row r="27" spans="1:14">
      <c r="A27" s="19" t="s">
        <v>68</v>
      </c>
      <c r="B27" s="20">
        <v>11560</v>
      </c>
      <c r="C27" s="21">
        <f>B27/12*1</f>
        <v>963.33333333333337</v>
      </c>
      <c r="D27" s="21">
        <f>B27/12*1</f>
        <v>963.33333333333337</v>
      </c>
      <c r="E27" s="21">
        <f>B27/12*1</f>
        <v>963.33333333333337</v>
      </c>
      <c r="F27" s="21">
        <f>B27/12*1</f>
        <v>963.33333333333337</v>
      </c>
      <c r="G27" s="21">
        <f>B27/12*1</f>
        <v>963.33333333333337</v>
      </c>
      <c r="H27" s="21">
        <f>B27/12*1</f>
        <v>963.33333333333337</v>
      </c>
      <c r="I27" s="21">
        <f>B27/12*1</f>
        <v>963.33333333333337</v>
      </c>
      <c r="J27" s="21">
        <f>B27/12*1</f>
        <v>963.33333333333337</v>
      </c>
      <c r="K27" s="21">
        <f>B27/12*1</f>
        <v>963.33333333333337</v>
      </c>
      <c r="L27" s="21">
        <f>B27/12*1</f>
        <v>963.33333333333337</v>
      </c>
      <c r="M27" s="21">
        <f>B27/12*1</f>
        <v>963.33333333333337</v>
      </c>
      <c r="N27" s="21">
        <f>B27/12*1</f>
        <v>963.33333333333337</v>
      </c>
    </row>
    <row r="28" spans="1:14">
      <c r="A28" s="19" t="s">
        <v>69</v>
      </c>
      <c r="B28" s="20">
        <v>13622.2</v>
      </c>
      <c r="C28" s="21">
        <f>B28/12*1</f>
        <v>1135.1833333333334</v>
      </c>
      <c r="D28" s="21">
        <f>B28/12*1</f>
        <v>1135.1833333333334</v>
      </c>
      <c r="E28" s="21">
        <f>B28/12*1</f>
        <v>1135.1833333333334</v>
      </c>
      <c r="F28" s="21">
        <f>B28/12*1</f>
        <v>1135.1833333333334</v>
      </c>
      <c r="G28" s="21">
        <f>B28/12*1</f>
        <v>1135.1833333333334</v>
      </c>
      <c r="H28" s="21">
        <f>B28/12*1</f>
        <v>1135.1833333333334</v>
      </c>
      <c r="I28" s="21">
        <f>B28/12*1</f>
        <v>1135.1833333333334</v>
      </c>
      <c r="J28" s="21">
        <f>B28/12*1</f>
        <v>1135.1833333333334</v>
      </c>
      <c r="K28" s="21">
        <f>B28/12*1</f>
        <v>1135.1833333333334</v>
      </c>
      <c r="L28" s="21">
        <f>B28/12*1</f>
        <v>1135.1833333333334</v>
      </c>
      <c r="M28" s="21">
        <f>B28/12*1</f>
        <v>1135.1833333333334</v>
      </c>
      <c r="N28" s="21">
        <f>B28/12*1</f>
        <v>1135.1833333333334</v>
      </c>
    </row>
    <row r="29" spans="1:14">
      <c r="A29" s="17" t="s">
        <v>70</v>
      </c>
      <c r="B29" s="18">
        <f>B30</f>
        <v>2260</v>
      </c>
      <c r="C29" s="18">
        <f t="shared" ref="C29:N29" si="7">C30</f>
        <v>2260</v>
      </c>
      <c r="D29" s="18">
        <f t="shared" si="7"/>
        <v>0</v>
      </c>
      <c r="E29" s="18">
        <f t="shared" si="7"/>
        <v>0</v>
      </c>
      <c r="F29" s="18">
        <f t="shared" si="7"/>
        <v>0</v>
      </c>
      <c r="G29" s="18">
        <f t="shared" si="7"/>
        <v>0</v>
      </c>
      <c r="H29" s="18">
        <f t="shared" si="7"/>
        <v>0</v>
      </c>
      <c r="I29" s="18">
        <f t="shared" si="7"/>
        <v>0</v>
      </c>
      <c r="J29" s="18">
        <f t="shared" si="7"/>
        <v>0</v>
      </c>
      <c r="K29" s="18">
        <f t="shared" si="7"/>
        <v>0</v>
      </c>
      <c r="L29" s="18">
        <f t="shared" si="7"/>
        <v>0</v>
      </c>
      <c r="M29" s="18">
        <f t="shared" si="7"/>
        <v>0</v>
      </c>
      <c r="N29" s="18">
        <f t="shared" si="7"/>
        <v>0</v>
      </c>
    </row>
    <row r="30" spans="1:14">
      <c r="A30" s="19" t="s">
        <v>71</v>
      </c>
      <c r="B30" s="20">
        <v>2260</v>
      </c>
      <c r="C30" s="21">
        <v>2260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</row>
    <row r="31" spans="1:14">
      <c r="A31" s="17" t="s">
        <v>72</v>
      </c>
      <c r="B31" s="18">
        <f>B32+B33</f>
        <v>43577.8</v>
      </c>
      <c r="C31" s="18">
        <f t="shared" ref="C31:N31" si="8">C32+C33</f>
        <v>3214.8166666666671</v>
      </c>
      <c r="D31" s="18">
        <f t="shared" si="8"/>
        <v>11429.6</v>
      </c>
      <c r="E31" s="18">
        <f t="shared" si="8"/>
        <v>28933.4</v>
      </c>
      <c r="F31" s="18">
        <f t="shared" si="8"/>
        <v>0</v>
      </c>
      <c r="G31" s="18">
        <f t="shared" si="8"/>
        <v>0</v>
      </c>
      <c r="H31" s="18">
        <f t="shared" si="8"/>
        <v>0</v>
      </c>
      <c r="I31" s="18">
        <f t="shared" si="8"/>
        <v>0</v>
      </c>
      <c r="J31" s="18">
        <f t="shared" si="8"/>
        <v>0</v>
      </c>
      <c r="K31" s="18">
        <f t="shared" si="8"/>
        <v>0</v>
      </c>
      <c r="L31" s="18">
        <f t="shared" si="8"/>
        <v>0</v>
      </c>
      <c r="M31" s="18">
        <f t="shared" si="8"/>
        <v>0</v>
      </c>
      <c r="N31" s="18">
        <f t="shared" si="8"/>
        <v>0</v>
      </c>
    </row>
    <row r="32" spans="1:14">
      <c r="A32" s="19" t="s">
        <v>73</v>
      </c>
      <c r="B32" s="20">
        <v>5000</v>
      </c>
      <c r="C32" s="22">
        <v>0</v>
      </c>
      <c r="D32" s="21">
        <v>5000</v>
      </c>
      <c r="E32" s="22">
        <v>0</v>
      </c>
      <c r="F32" s="21">
        <v>0</v>
      </c>
      <c r="G32" s="22">
        <v>0</v>
      </c>
      <c r="H32" s="22">
        <v>0</v>
      </c>
      <c r="I32" s="22">
        <v>0</v>
      </c>
      <c r="J32" s="22">
        <v>0</v>
      </c>
      <c r="K32" s="21">
        <v>0</v>
      </c>
      <c r="L32" s="22">
        <v>0</v>
      </c>
      <c r="M32" s="22">
        <v>0</v>
      </c>
      <c r="N32" s="22">
        <v>0</v>
      </c>
    </row>
    <row r="33" spans="1:14">
      <c r="A33" s="19" t="s">
        <v>74</v>
      </c>
      <c r="B33" s="20">
        <v>38577.800000000003</v>
      </c>
      <c r="C33" s="21">
        <f>B33/12*1</f>
        <v>3214.8166666666671</v>
      </c>
      <c r="D33" s="21">
        <v>6429.6</v>
      </c>
      <c r="E33" s="21">
        <v>28933.4</v>
      </c>
      <c r="F33" s="21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</row>
    <row r="34" spans="1:14">
      <c r="A34" s="17" t="s">
        <v>75</v>
      </c>
      <c r="B34" s="18">
        <f>B35</f>
        <v>273021.2</v>
      </c>
      <c r="C34" s="18">
        <f t="shared" ref="C34:N34" si="9">C35</f>
        <v>22751.766666666666</v>
      </c>
      <c r="D34" s="18">
        <f t="shared" si="9"/>
        <v>22751.766666666666</v>
      </c>
      <c r="E34" s="18">
        <f t="shared" si="9"/>
        <v>22751.766666666666</v>
      </c>
      <c r="F34" s="18">
        <f t="shared" si="9"/>
        <v>45503.5</v>
      </c>
      <c r="G34" s="18">
        <f t="shared" si="9"/>
        <v>22751.766666666666</v>
      </c>
      <c r="H34" s="18">
        <f t="shared" si="9"/>
        <v>45503.5</v>
      </c>
      <c r="I34" s="18">
        <f t="shared" si="9"/>
        <v>22751.766666666666</v>
      </c>
      <c r="J34" s="18">
        <f t="shared" si="9"/>
        <v>22751.766666666666</v>
      </c>
      <c r="K34" s="18">
        <f t="shared" si="9"/>
        <v>45503.6</v>
      </c>
      <c r="L34" s="18">
        <f t="shared" si="9"/>
        <v>0</v>
      </c>
      <c r="M34" s="18">
        <f t="shared" si="9"/>
        <v>0</v>
      </c>
      <c r="N34" s="18">
        <f t="shared" si="9"/>
        <v>0</v>
      </c>
    </row>
    <row r="35" spans="1:14">
      <c r="A35" s="19" t="s">
        <v>76</v>
      </c>
      <c r="B35" s="20">
        <v>273021.2</v>
      </c>
      <c r="C35" s="21">
        <f>B35/12*1</f>
        <v>22751.766666666666</v>
      </c>
      <c r="D35" s="21">
        <f>B35/12*1</f>
        <v>22751.766666666666</v>
      </c>
      <c r="E35" s="21">
        <f>B35/12*1</f>
        <v>22751.766666666666</v>
      </c>
      <c r="F35" s="21">
        <v>45503.5</v>
      </c>
      <c r="G35" s="21">
        <f>B35/12*1</f>
        <v>22751.766666666666</v>
      </c>
      <c r="H35" s="21">
        <v>45503.5</v>
      </c>
      <c r="I35" s="21">
        <f>B35/12*1</f>
        <v>22751.766666666666</v>
      </c>
      <c r="J35" s="21">
        <f>B35/12*1</f>
        <v>22751.766666666666</v>
      </c>
      <c r="K35" s="21">
        <v>45503.6</v>
      </c>
      <c r="L35" s="22">
        <v>0</v>
      </c>
      <c r="M35" s="22">
        <v>0</v>
      </c>
      <c r="N35" s="22">
        <v>0</v>
      </c>
    </row>
    <row r="36" spans="1:14">
      <c r="A36" s="17" t="s">
        <v>77</v>
      </c>
      <c r="B36" s="18">
        <f>B37+B38+B39+B40+B41+B42+B43</f>
        <v>213104.50000000003</v>
      </c>
      <c r="C36" s="18">
        <f t="shared" ref="C36:N36" si="10">C37+C38+C39+C40+C41+C42+C43</f>
        <v>21279.625</v>
      </c>
      <c r="D36" s="18">
        <f t="shared" si="10"/>
        <v>22788.941666666666</v>
      </c>
      <c r="E36" s="18">
        <f t="shared" si="10"/>
        <v>23531.041666666668</v>
      </c>
      <c r="F36" s="18">
        <f t="shared" si="10"/>
        <v>22788.541666666668</v>
      </c>
      <c r="G36" s="18">
        <f t="shared" si="10"/>
        <v>22788.541666666668</v>
      </c>
      <c r="H36" s="18">
        <f t="shared" si="10"/>
        <v>22788.541666666668</v>
      </c>
      <c r="I36" s="18">
        <f t="shared" si="10"/>
        <v>12856.541666666668</v>
      </c>
      <c r="J36" s="18">
        <f t="shared" si="10"/>
        <v>12856.541666666668</v>
      </c>
      <c r="K36" s="18">
        <f t="shared" si="10"/>
        <v>12856.541666666668</v>
      </c>
      <c r="L36" s="18">
        <f t="shared" si="10"/>
        <v>12856.541666666668</v>
      </c>
      <c r="M36" s="18">
        <f t="shared" si="10"/>
        <v>12856.541666666668</v>
      </c>
      <c r="N36" s="18">
        <f t="shared" si="10"/>
        <v>12856.541666666668</v>
      </c>
    </row>
    <row r="37" spans="1:14">
      <c r="A37" s="19" t="s">
        <v>78</v>
      </c>
      <c r="B37" s="20">
        <f>56400+85583.5</f>
        <v>141983.5</v>
      </c>
      <c r="C37" s="21">
        <f>B37/12*1</f>
        <v>11831.958333333334</v>
      </c>
      <c r="D37" s="21">
        <f>B37/12*1</f>
        <v>11831.958333333334</v>
      </c>
      <c r="E37" s="21">
        <f>B37/12*1</f>
        <v>11831.958333333334</v>
      </c>
      <c r="F37" s="21">
        <f>B37/12*1</f>
        <v>11831.958333333334</v>
      </c>
      <c r="G37" s="21">
        <f>B37/12*1</f>
        <v>11831.958333333334</v>
      </c>
      <c r="H37" s="21">
        <f>B37/12*1</f>
        <v>11831.958333333334</v>
      </c>
      <c r="I37" s="21">
        <f>B37/12*1</f>
        <v>11831.958333333334</v>
      </c>
      <c r="J37" s="21">
        <f>B37/12*1</f>
        <v>11831.958333333334</v>
      </c>
      <c r="K37" s="21">
        <f>B37/12*1</f>
        <v>11831.958333333334</v>
      </c>
      <c r="L37" s="21">
        <f>B37/12*1</f>
        <v>11831.958333333334</v>
      </c>
      <c r="M37" s="21">
        <f>B37/12*1</f>
        <v>11831.958333333334</v>
      </c>
      <c r="N37" s="21">
        <f>B37/12*1</f>
        <v>11831.958333333334</v>
      </c>
    </row>
    <row r="38" spans="1:14">
      <c r="A38" s="19" t="s">
        <v>79</v>
      </c>
      <c r="B38" s="20">
        <v>2852.2</v>
      </c>
      <c r="C38" s="22">
        <v>2852.2</v>
      </c>
      <c r="D38" s="21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</row>
    <row r="39" spans="1:14">
      <c r="A39" s="19" t="s">
        <v>80</v>
      </c>
      <c r="B39" s="20">
        <v>871.2</v>
      </c>
      <c r="C39" s="22">
        <v>871.2</v>
      </c>
      <c r="D39" s="21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</row>
    <row r="40" spans="1:14">
      <c r="A40" s="19" t="s">
        <v>81</v>
      </c>
      <c r="B40" s="20">
        <v>185.1</v>
      </c>
      <c r="C40" s="22">
        <v>185.1</v>
      </c>
      <c r="D40" s="21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</row>
    <row r="41" spans="1:14">
      <c r="A41" s="19" t="s">
        <v>82</v>
      </c>
      <c r="B41" s="20">
        <v>12295</v>
      </c>
      <c r="C41" s="21">
        <f>B41/12*1</f>
        <v>1024.5833333333333</v>
      </c>
      <c r="D41" s="21">
        <f>B41/12*1</f>
        <v>1024.5833333333333</v>
      </c>
      <c r="E41" s="21">
        <f>B41/12*1</f>
        <v>1024.5833333333333</v>
      </c>
      <c r="F41" s="21">
        <f>B41/12*1</f>
        <v>1024.5833333333333</v>
      </c>
      <c r="G41" s="21">
        <f>B41/12*1</f>
        <v>1024.5833333333333</v>
      </c>
      <c r="H41" s="21">
        <f>B41/12*1</f>
        <v>1024.5833333333333</v>
      </c>
      <c r="I41" s="21">
        <f>B41/12*1</f>
        <v>1024.5833333333333</v>
      </c>
      <c r="J41" s="21">
        <f>B41/12*1</f>
        <v>1024.5833333333333</v>
      </c>
      <c r="K41" s="21">
        <f>B41/12*1</f>
        <v>1024.5833333333333</v>
      </c>
      <c r="L41" s="21">
        <f>B41/12*1</f>
        <v>1024.5833333333333</v>
      </c>
      <c r="M41" s="21">
        <f>B41/12*1</f>
        <v>1024.5833333333333</v>
      </c>
      <c r="N41" s="21">
        <f>B41/12*1</f>
        <v>1024.5833333333333</v>
      </c>
    </row>
    <row r="42" spans="1:14">
      <c r="A42" s="19" t="s">
        <v>83</v>
      </c>
      <c r="B42" s="20">
        <v>742.5</v>
      </c>
      <c r="C42" s="22">
        <v>0</v>
      </c>
      <c r="D42" s="22">
        <v>0</v>
      </c>
      <c r="E42" s="22">
        <v>742.5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</row>
    <row r="43" spans="1:14">
      <c r="A43" s="19" t="s">
        <v>84</v>
      </c>
      <c r="B43" s="20">
        <v>54175</v>
      </c>
      <c r="C43" s="21">
        <f>B43/12*1</f>
        <v>4514.583333333333</v>
      </c>
      <c r="D43" s="21">
        <v>9932.4</v>
      </c>
      <c r="E43" s="21">
        <v>9932</v>
      </c>
      <c r="F43" s="21">
        <v>9932</v>
      </c>
      <c r="G43" s="21">
        <v>9932</v>
      </c>
      <c r="H43" s="21">
        <v>9932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</row>
    <row r="44" spans="1:14">
      <c r="A44" s="17" t="s">
        <v>85</v>
      </c>
      <c r="B44" s="18">
        <f>B45</f>
        <v>3170307.7</v>
      </c>
      <c r="C44" s="18">
        <f t="shared" ref="C44:N44" si="11">C45</f>
        <v>164192.30833333335</v>
      </c>
      <c r="D44" s="18">
        <f t="shared" si="11"/>
        <v>314192.30833333335</v>
      </c>
      <c r="E44" s="18">
        <f t="shared" si="11"/>
        <v>264192.30833333335</v>
      </c>
      <c r="F44" s="18">
        <f t="shared" si="11"/>
        <v>314192.30833333335</v>
      </c>
      <c r="G44" s="18">
        <f t="shared" si="11"/>
        <v>264192.30833333335</v>
      </c>
      <c r="H44" s="18">
        <f t="shared" si="11"/>
        <v>264192.30833333335</v>
      </c>
      <c r="I44" s="18">
        <f t="shared" si="11"/>
        <v>264192.30833333335</v>
      </c>
      <c r="J44" s="18">
        <f t="shared" si="11"/>
        <v>264192.30833333335</v>
      </c>
      <c r="K44" s="18">
        <f t="shared" si="11"/>
        <v>264192.30833333335</v>
      </c>
      <c r="L44" s="18">
        <f t="shared" si="11"/>
        <v>264192.30833333335</v>
      </c>
      <c r="M44" s="18">
        <f t="shared" si="11"/>
        <v>264192.30833333335</v>
      </c>
      <c r="N44" s="18">
        <f t="shared" si="11"/>
        <v>264192.30833333335</v>
      </c>
    </row>
    <row r="45" spans="1:14">
      <c r="A45" s="19" t="s">
        <v>86</v>
      </c>
      <c r="B45" s="20">
        <v>3170307.7</v>
      </c>
      <c r="C45" s="21">
        <f>B45/12*1-100000</f>
        <v>164192.30833333335</v>
      </c>
      <c r="D45" s="21">
        <f>B45/12*1+50000</f>
        <v>314192.30833333335</v>
      </c>
      <c r="E45" s="21">
        <f>B45/12*1</f>
        <v>264192.30833333335</v>
      </c>
      <c r="F45" s="21">
        <f>B45/12*1+50000</f>
        <v>314192.30833333335</v>
      </c>
      <c r="G45" s="21">
        <f>B45/12*1</f>
        <v>264192.30833333335</v>
      </c>
      <c r="H45" s="21">
        <f>B45/12*1</f>
        <v>264192.30833333335</v>
      </c>
      <c r="I45" s="21">
        <f>B45/12*1</f>
        <v>264192.30833333335</v>
      </c>
      <c r="J45" s="21">
        <f>B45/12*1</f>
        <v>264192.30833333335</v>
      </c>
      <c r="K45" s="21">
        <f>B45/12*1</f>
        <v>264192.30833333335</v>
      </c>
      <c r="L45" s="21">
        <f>B45/12*1</f>
        <v>264192.30833333335</v>
      </c>
      <c r="M45" s="21">
        <f>B45/12*1</f>
        <v>264192.30833333335</v>
      </c>
      <c r="N45" s="21">
        <f>B45/12*1</f>
        <v>264192.30833333335</v>
      </c>
    </row>
    <row r="46" spans="1:14">
      <c r="A46" s="17" t="s">
        <v>87</v>
      </c>
      <c r="B46" s="18">
        <f>B47</f>
        <v>19784.3</v>
      </c>
      <c r="C46" s="18">
        <f t="shared" ref="C46:N46" si="12">C47</f>
        <v>1680</v>
      </c>
      <c r="D46" s="18">
        <f t="shared" si="12"/>
        <v>0</v>
      </c>
      <c r="E46" s="18">
        <f t="shared" si="12"/>
        <v>0</v>
      </c>
      <c r="F46" s="18">
        <f t="shared" si="12"/>
        <v>0</v>
      </c>
      <c r="G46" s="18">
        <f t="shared" si="12"/>
        <v>18104.3</v>
      </c>
      <c r="H46" s="18">
        <f t="shared" si="12"/>
        <v>0</v>
      </c>
      <c r="I46" s="18">
        <f t="shared" si="12"/>
        <v>0</v>
      </c>
      <c r="J46" s="18">
        <f t="shared" si="12"/>
        <v>0</v>
      </c>
      <c r="K46" s="18">
        <f t="shared" si="12"/>
        <v>0</v>
      </c>
      <c r="L46" s="18">
        <f t="shared" si="12"/>
        <v>0</v>
      </c>
      <c r="M46" s="18">
        <f t="shared" si="12"/>
        <v>0</v>
      </c>
      <c r="N46" s="18">
        <f t="shared" si="12"/>
        <v>0</v>
      </c>
    </row>
    <row r="47" spans="1:14">
      <c r="A47" s="19" t="s">
        <v>88</v>
      </c>
      <c r="B47" s="20">
        <f>B48+B49</f>
        <v>19784.3</v>
      </c>
      <c r="C47" s="20">
        <f>C49</f>
        <v>1680</v>
      </c>
      <c r="D47" s="20">
        <f>D49</f>
        <v>0</v>
      </c>
      <c r="E47" s="20">
        <f>E49</f>
        <v>0</v>
      </c>
      <c r="F47" s="20">
        <f>F49</f>
        <v>0</v>
      </c>
      <c r="G47" s="20">
        <f>G48</f>
        <v>18104.3</v>
      </c>
      <c r="H47" s="20">
        <f t="shared" ref="H47:N47" si="13">H49</f>
        <v>0</v>
      </c>
      <c r="I47" s="20">
        <f t="shared" si="13"/>
        <v>0</v>
      </c>
      <c r="J47" s="20">
        <f t="shared" si="13"/>
        <v>0</v>
      </c>
      <c r="K47" s="20">
        <f t="shared" si="13"/>
        <v>0</v>
      </c>
      <c r="L47" s="20">
        <f t="shared" si="13"/>
        <v>0</v>
      </c>
      <c r="M47" s="20">
        <f t="shared" si="13"/>
        <v>0</v>
      </c>
      <c r="N47" s="20">
        <f t="shared" si="13"/>
        <v>0</v>
      </c>
    </row>
    <row r="48" spans="1:14">
      <c r="A48" s="19" t="s">
        <v>30</v>
      </c>
      <c r="B48" s="20">
        <v>18104.3</v>
      </c>
      <c r="C48" s="20"/>
      <c r="D48" s="20"/>
      <c r="E48" s="20"/>
      <c r="F48" s="20"/>
      <c r="G48" s="20">
        <v>18104.3</v>
      </c>
      <c r="H48" s="20"/>
      <c r="I48" s="20"/>
      <c r="J48" s="20"/>
      <c r="K48" s="20"/>
      <c r="L48" s="20"/>
      <c r="M48" s="20"/>
      <c r="N48" s="20"/>
    </row>
    <row r="49" spans="1:14">
      <c r="A49" s="19" t="s">
        <v>89</v>
      </c>
      <c r="B49" s="20">
        <v>1680</v>
      </c>
      <c r="C49" s="21">
        <v>1680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</row>
    <row r="50" spans="1:14">
      <c r="A50" s="17" t="s">
        <v>90</v>
      </c>
      <c r="B50" s="18">
        <f>B4</f>
        <v>5257188.9000000004</v>
      </c>
      <c r="C50" s="18">
        <f t="shared" ref="C50:N50" si="14">C4</f>
        <v>345703.60416666674</v>
      </c>
      <c r="D50" s="18">
        <f t="shared" si="14"/>
        <v>500212.3125</v>
      </c>
      <c r="E50" s="18">
        <f t="shared" si="14"/>
        <v>468458.21250000002</v>
      </c>
      <c r="F50" s="18">
        <f t="shared" si="14"/>
        <v>512854.0458333334</v>
      </c>
      <c r="G50" s="18">
        <f t="shared" si="14"/>
        <v>456886.61249999999</v>
      </c>
      <c r="H50" s="18">
        <f t="shared" si="14"/>
        <v>458168.30833333335</v>
      </c>
      <c r="I50" s="18">
        <f t="shared" si="14"/>
        <v>425484.57500000001</v>
      </c>
      <c r="J50" s="18">
        <f t="shared" si="14"/>
        <v>425484.57500000001</v>
      </c>
      <c r="K50" s="18">
        <f t="shared" si="14"/>
        <v>448236.40833333333</v>
      </c>
      <c r="L50" s="18">
        <f t="shared" si="14"/>
        <v>406098.5458333334</v>
      </c>
      <c r="M50" s="18">
        <f t="shared" si="14"/>
        <v>406098.5458333334</v>
      </c>
      <c r="N50" s="18">
        <f t="shared" si="14"/>
        <v>403503.13750000007</v>
      </c>
    </row>
    <row r="51" spans="1:14">
      <c r="A51" s="19" t="s">
        <v>91</v>
      </c>
      <c r="B51" s="20">
        <f>B52</f>
        <v>4657188.9000000004</v>
      </c>
      <c r="C51" s="20">
        <f t="shared" ref="C51:N51" si="15">C52</f>
        <v>245703.60416666674</v>
      </c>
      <c r="D51" s="20">
        <f t="shared" si="15"/>
        <v>400212.3125</v>
      </c>
      <c r="E51" s="20">
        <f t="shared" si="15"/>
        <v>368458.21250000002</v>
      </c>
      <c r="F51" s="20">
        <f t="shared" si="15"/>
        <v>412854.0458333334</v>
      </c>
      <c r="G51" s="20">
        <f t="shared" si="15"/>
        <v>356886.61249999999</v>
      </c>
      <c r="H51" s="20">
        <f t="shared" si="15"/>
        <v>358168.30833333335</v>
      </c>
      <c r="I51" s="20">
        <f t="shared" si="15"/>
        <v>325484.57500000001</v>
      </c>
      <c r="J51" s="20">
        <f t="shared" si="15"/>
        <v>325484.57500000001</v>
      </c>
      <c r="K51" s="20">
        <f t="shared" si="15"/>
        <v>348236.40833333333</v>
      </c>
      <c r="L51" s="20">
        <f t="shared" si="15"/>
        <v>306098.5458333334</v>
      </c>
      <c r="M51" s="20">
        <f t="shared" si="15"/>
        <v>306098.5458333334</v>
      </c>
      <c r="N51" s="20">
        <f t="shared" si="15"/>
        <v>303503.13750000007</v>
      </c>
    </row>
    <row r="52" spans="1:14">
      <c r="A52" s="19" t="s">
        <v>92</v>
      </c>
      <c r="B52" s="20">
        <f>+B50-B53</f>
        <v>4657188.9000000004</v>
      </c>
      <c r="C52" s="21">
        <f>C50-C53-C54-C55</f>
        <v>245703.60416666674</v>
      </c>
      <c r="D52" s="21">
        <f t="shared" ref="D52:N52" si="16">D50-D53-D54-D55</f>
        <v>400212.3125</v>
      </c>
      <c r="E52" s="21">
        <f t="shared" si="16"/>
        <v>368458.21250000002</v>
      </c>
      <c r="F52" s="21">
        <f t="shared" si="16"/>
        <v>412854.0458333334</v>
      </c>
      <c r="G52" s="21">
        <f t="shared" si="16"/>
        <v>356886.61249999999</v>
      </c>
      <c r="H52" s="21">
        <f t="shared" si="16"/>
        <v>358168.30833333335</v>
      </c>
      <c r="I52" s="21">
        <f t="shared" si="16"/>
        <v>325484.57500000001</v>
      </c>
      <c r="J52" s="21">
        <f t="shared" si="16"/>
        <v>325484.57500000001</v>
      </c>
      <c r="K52" s="21">
        <f t="shared" si="16"/>
        <v>348236.40833333333</v>
      </c>
      <c r="L52" s="21">
        <f t="shared" si="16"/>
        <v>306098.5458333334</v>
      </c>
      <c r="M52" s="21">
        <f t="shared" si="16"/>
        <v>306098.5458333334</v>
      </c>
      <c r="N52" s="21">
        <f t="shared" si="16"/>
        <v>303503.13750000007</v>
      </c>
    </row>
    <row r="53" spans="1:14">
      <c r="A53" s="19" t="s">
        <v>93</v>
      </c>
      <c r="B53" s="20">
        <v>600000</v>
      </c>
      <c r="C53" s="21">
        <f>B53/12*1</f>
        <v>50000</v>
      </c>
      <c r="D53" s="21">
        <f>B53/12*1</f>
        <v>50000</v>
      </c>
      <c r="E53" s="21">
        <f>B53/12*1</f>
        <v>50000</v>
      </c>
      <c r="F53" s="21">
        <f>B53/12*1</f>
        <v>50000</v>
      </c>
      <c r="G53" s="21">
        <f>B53/12*1</f>
        <v>50000</v>
      </c>
      <c r="H53" s="21">
        <f>B53/12*1</f>
        <v>50000</v>
      </c>
      <c r="I53" s="21">
        <f>B53/12*1</f>
        <v>50000</v>
      </c>
      <c r="J53" s="21">
        <f>B53/12*1</f>
        <v>50000</v>
      </c>
      <c r="K53" s="21">
        <f>B53/12*1</f>
        <v>50000</v>
      </c>
      <c r="L53" s="21">
        <f>B53/12*1</f>
        <v>50000</v>
      </c>
      <c r="M53" s="21">
        <f>B53/12*1</f>
        <v>50000</v>
      </c>
      <c r="N53" s="21">
        <f>B53/12*1</f>
        <v>50000</v>
      </c>
    </row>
    <row r="54" spans="1:14">
      <c r="A54" s="19" t="s">
        <v>94</v>
      </c>
      <c r="B54" s="20">
        <v>500000</v>
      </c>
      <c r="C54" s="21">
        <f>B54/12*1</f>
        <v>41666.666666666664</v>
      </c>
      <c r="D54" s="21">
        <f>B54/12*1</f>
        <v>41666.666666666664</v>
      </c>
      <c r="E54" s="21">
        <f>B54/12*1</f>
        <v>41666.666666666664</v>
      </c>
      <c r="F54" s="21">
        <f>B54/12*1</f>
        <v>41666.666666666664</v>
      </c>
      <c r="G54" s="21">
        <f>B54/12*1</f>
        <v>41666.666666666664</v>
      </c>
      <c r="H54" s="21">
        <f>B54/12*1</f>
        <v>41666.666666666664</v>
      </c>
      <c r="I54" s="21">
        <f>B54/12*1</f>
        <v>41666.666666666664</v>
      </c>
      <c r="J54" s="21">
        <f>B54/12*1</f>
        <v>41666.666666666664</v>
      </c>
      <c r="K54" s="21">
        <f>B54/12*1</f>
        <v>41666.666666666664</v>
      </c>
      <c r="L54" s="21">
        <f>B54/12*1</f>
        <v>41666.666666666664</v>
      </c>
      <c r="M54" s="21">
        <f>B54/12*1</f>
        <v>41666.666666666664</v>
      </c>
      <c r="N54" s="21">
        <f>B54/12*1</f>
        <v>41666.666666666664</v>
      </c>
    </row>
    <row r="55" spans="1:14">
      <c r="A55" s="19" t="s">
        <v>95</v>
      </c>
      <c r="B55" s="20">
        <v>100000</v>
      </c>
      <c r="C55" s="21">
        <f>B55/12*1</f>
        <v>8333.3333333333339</v>
      </c>
      <c r="D55" s="21">
        <f>B55/12*1</f>
        <v>8333.3333333333339</v>
      </c>
      <c r="E55" s="21">
        <f>B55/12*1</f>
        <v>8333.3333333333339</v>
      </c>
      <c r="F55" s="21">
        <f>B55/12*1</f>
        <v>8333.3333333333339</v>
      </c>
      <c r="G55" s="21">
        <f>B55/12*1</f>
        <v>8333.3333333333339</v>
      </c>
      <c r="H55" s="21">
        <f>B55/12*1</f>
        <v>8333.3333333333339</v>
      </c>
      <c r="I55" s="21">
        <f>B55/12*1</f>
        <v>8333.3333333333339</v>
      </c>
      <c r="J55" s="21">
        <f>B55/12*1</f>
        <v>8333.3333333333339</v>
      </c>
      <c r="K55" s="21">
        <f>B55/12*1</f>
        <v>8333.3333333333339</v>
      </c>
      <c r="L55" s="21">
        <f>B55/12*1</f>
        <v>8333.3333333333339</v>
      </c>
      <c r="M55" s="21">
        <f>B55/12*1</f>
        <v>8333.3333333333339</v>
      </c>
      <c r="N55" s="21">
        <f>B55/12*1</f>
        <v>8333.3333333333339</v>
      </c>
    </row>
    <row r="56" spans="1:14">
      <c r="A56" s="19" t="s">
        <v>96</v>
      </c>
      <c r="B56" s="20">
        <v>253</v>
      </c>
      <c r="C56" s="20">
        <v>253</v>
      </c>
      <c r="D56" s="20">
        <v>253</v>
      </c>
      <c r="E56" s="20">
        <v>253</v>
      </c>
      <c r="F56" s="20">
        <v>253</v>
      </c>
      <c r="G56" s="20">
        <v>253</v>
      </c>
      <c r="H56" s="20">
        <v>253</v>
      </c>
      <c r="I56" s="20">
        <v>253</v>
      </c>
      <c r="J56" s="20">
        <v>253</v>
      </c>
      <c r="K56" s="20">
        <v>253</v>
      </c>
      <c r="L56" s="20">
        <v>253</v>
      </c>
      <c r="M56" s="20">
        <v>253</v>
      </c>
      <c r="N56" s="20">
        <v>253</v>
      </c>
    </row>
    <row r="57" spans="1:14">
      <c r="A57" s="19" t="s">
        <v>97</v>
      </c>
      <c r="B57" s="20">
        <v>1</v>
      </c>
      <c r="C57" s="20">
        <v>1</v>
      </c>
      <c r="D57" s="20">
        <v>1</v>
      </c>
      <c r="E57" s="20">
        <v>1</v>
      </c>
      <c r="F57" s="20">
        <v>1</v>
      </c>
      <c r="G57" s="20">
        <v>1</v>
      </c>
      <c r="H57" s="20">
        <v>1</v>
      </c>
      <c r="I57" s="20">
        <v>1</v>
      </c>
      <c r="J57" s="20">
        <v>1</v>
      </c>
      <c r="K57" s="20">
        <v>1</v>
      </c>
      <c r="L57" s="20">
        <v>1</v>
      </c>
      <c r="M57" s="20">
        <v>1</v>
      </c>
      <c r="N57" s="20">
        <v>1</v>
      </c>
    </row>
    <row r="58" spans="1:14">
      <c r="A58" s="19" t="s">
        <v>98</v>
      </c>
      <c r="B58" s="20">
        <v>1</v>
      </c>
      <c r="C58" s="20">
        <v>1</v>
      </c>
      <c r="D58" s="20">
        <v>1</v>
      </c>
      <c r="E58" s="20">
        <v>1</v>
      </c>
      <c r="F58" s="20">
        <v>1</v>
      </c>
      <c r="G58" s="20">
        <v>1</v>
      </c>
      <c r="H58" s="20">
        <v>1</v>
      </c>
      <c r="I58" s="20">
        <v>1</v>
      </c>
      <c r="J58" s="20">
        <v>1</v>
      </c>
      <c r="K58" s="20">
        <v>1</v>
      </c>
      <c r="L58" s="20">
        <v>1</v>
      </c>
      <c r="M58" s="20">
        <v>1</v>
      </c>
      <c r="N58" s="20">
        <v>1</v>
      </c>
    </row>
    <row r="59" spans="1:14">
      <c r="A59" s="19" t="s">
        <v>99</v>
      </c>
      <c r="B59" s="20">
        <v>84</v>
      </c>
      <c r="C59" s="20">
        <v>84</v>
      </c>
      <c r="D59" s="20">
        <v>84</v>
      </c>
      <c r="E59" s="20">
        <v>84</v>
      </c>
      <c r="F59" s="20">
        <v>84</v>
      </c>
      <c r="G59" s="20">
        <v>84</v>
      </c>
      <c r="H59" s="20">
        <v>84</v>
      </c>
      <c r="I59" s="20">
        <v>84</v>
      </c>
      <c r="J59" s="20">
        <v>84</v>
      </c>
      <c r="K59" s="20">
        <v>84</v>
      </c>
      <c r="L59" s="20">
        <v>84</v>
      </c>
      <c r="M59" s="20">
        <v>84</v>
      </c>
      <c r="N59" s="20">
        <v>84</v>
      </c>
    </row>
    <row r="60" spans="1:14">
      <c r="A60" s="19" t="s">
        <v>100</v>
      </c>
      <c r="B60" s="20">
        <v>2</v>
      </c>
      <c r="C60" s="20">
        <v>2</v>
      </c>
      <c r="D60" s="20">
        <v>2</v>
      </c>
      <c r="E60" s="20">
        <v>2</v>
      </c>
      <c r="F60" s="20">
        <v>2</v>
      </c>
      <c r="G60" s="20">
        <v>2</v>
      </c>
      <c r="H60" s="20">
        <v>2</v>
      </c>
      <c r="I60" s="20">
        <v>2</v>
      </c>
      <c r="J60" s="20">
        <v>2</v>
      </c>
      <c r="K60" s="20">
        <v>2</v>
      </c>
      <c r="L60" s="20">
        <v>2</v>
      </c>
      <c r="M60" s="20">
        <v>2</v>
      </c>
      <c r="N60" s="20">
        <v>2</v>
      </c>
    </row>
    <row r="61" spans="1:14">
      <c r="A61" s="19" t="s">
        <v>101</v>
      </c>
      <c r="B61" s="20">
        <v>70</v>
      </c>
      <c r="C61" s="20">
        <v>70</v>
      </c>
      <c r="D61" s="20">
        <v>70</v>
      </c>
      <c r="E61" s="20">
        <v>70</v>
      </c>
      <c r="F61" s="20">
        <v>70</v>
      </c>
      <c r="G61" s="20">
        <v>70</v>
      </c>
      <c r="H61" s="20">
        <v>70</v>
      </c>
      <c r="I61" s="20">
        <v>70</v>
      </c>
      <c r="J61" s="20">
        <v>70</v>
      </c>
      <c r="K61" s="20">
        <v>70</v>
      </c>
      <c r="L61" s="20">
        <v>70</v>
      </c>
      <c r="M61" s="20">
        <v>70</v>
      </c>
      <c r="N61" s="20">
        <v>70</v>
      </c>
    </row>
    <row r="62" spans="1:14">
      <c r="A62" s="19" t="s">
        <v>102</v>
      </c>
      <c r="B62" s="20">
        <v>12</v>
      </c>
      <c r="C62" s="20">
        <v>12</v>
      </c>
      <c r="D62" s="20">
        <v>12</v>
      </c>
      <c r="E62" s="20">
        <v>12</v>
      </c>
      <c r="F62" s="20">
        <v>12</v>
      </c>
      <c r="G62" s="20">
        <v>12</v>
      </c>
      <c r="H62" s="20">
        <v>12</v>
      </c>
      <c r="I62" s="20">
        <v>12</v>
      </c>
      <c r="J62" s="20">
        <v>12</v>
      </c>
      <c r="K62" s="20">
        <v>12</v>
      </c>
      <c r="L62" s="20">
        <v>12</v>
      </c>
      <c r="M62" s="20">
        <v>12</v>
      </c>
      <c r="N62" s="20">
        <v>12</v>
      </c>
    </row>
  </sheetData>
  <mergeCells count="1">
    <mergeCell ref="A1:N1"/>
  </mergeCells>
  <pageMargins left="0.1" right="0.1" top="0.25" bottom="0.25" header="0.375" footer="0"/>
  <pageSetup paperSize="9" scale="80" orientation="landscape" r:id="rId1"/>
  <headerFooter>
    <oddFooter>&amp;LTotal page &amp;N&amp;CPage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</vt:lpstr>
      <vt:lpstr>2020 оны төсвийн хуваарь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ariunaa</cp:lastModifiedBy>
  <cp:lastPrinted>2020-05-12T03:33:15Z</cp:lastPrinted>
  <dcterms:created xsi:type="dcterms:W3CDTF">2016-09-27T01:49:33Z</dcterms:created>
  <dcterms:modified xsi:type="dcterms:W3CDTF">2020-05-12T03:33:21Z</dcterms:modified>
</cp:coreProperties>
</file>